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tawienia\MOdyniec\Documents\Formularze sprawozdawcze\"/>
    </mc:Choice>
  </mc:AlternateContent>
  <bookViews>
    <workbookView xWindow="0" yWindow="0" windowWidth="28800" windowHeight="11985" tabRatio="500"/>
  </bookViews>
  <sheets>
    <sheet name="Tytuł" sheetId="8" r:id="rId1"/>
    <sheet name="Paliwa" sheetId="3" r:id="rId2"/>
    <sheet name="Biokomponenty" sheetId="4" r:id="rId3"/>
    <sheet name="Energia elektryczna" sheetId="5" r:id="rId4"/>
    <sheet name="UER" sheetId="6" r:id="rId5"/>
    <sheet name="Podsumowanie" sheetId="1" r:id="rId6"/>
    <sheet name="Listy" sheetId="7" state="hidden" r:id="rId7"/>
  </sheets>
  <definedNames>
    <definedName name="Algeria">Listy!$H$4:$H$15</definedName>
    <definedName name="Angola">Listy!$H$16:$H$36</definedName>
    <definedName name="Argentina">Listy!$H$37:$H$42</definedName>
    <definedName name="Armenia">Listy!$H$43</definedName>
    <definedName name="Australia">Listy!$H$44:$H$61</definedName>
    <definedName name="Azerbaijan">Listy!$H$62</definedName>
    <definedName name="Bahrain">Listy!$H$63</definedName>
    <definedName name="Belarus">Listy!$H$64</definedName>
    <definedName name="Belize">Listy!$H$65:$H$66</definedName>
    <definedName name="Benin">Listy!$H$67:$H$68</definedName>
    <definedName name="Benzyna_silnikowa">Listy!$E$4:$E$9</definedName>
    <definedName name="Biofuels">Biokomponenty!$A$2:$Q$4</definedName>
    <definedName name="Bolivia">Listy!$H$69</definedName>
    <definedName name="Brak_danych">Listy!$H$621</definedName>
    <definedName name="Brazil">Listy!$H$70:$H$78</definedName>
    <definedName name="Cameroon">Listy!$H$85:$H$90</definedName>
    <definedName name="Canada">Listy!$H$91:$H$159</definedName>
    <definedName name="Chad">Listy!$H$160:$H$161</definedName>
    <definedName name="Chile">Listy!$H$162</definedName>
    <definedName name="China">Listy!$H$163:$H$173</definedName>
    <definedName name="Colombia">Listy!$H$174:$H$189</definedName>
    <definedName name="Compressed_synthetic_methane">Listy!$E$29</definedName>
    <definedName name="Congo">Listy!$H$190:$H$196</definedName>
    <definedName name="Cote_d’Ivoire">Listy!$H$197:$H$198</definedName>
    <definedName name="Croatia">Listy!$H$620</definedName>
    <definedName name="Denmark">Listy!$H$199:$H$201</definedName>
    <definedName name="Dubai">Listy!$H$202:$H$203</definedName>
    <definedName name="Ecuador">Listy!$H$204:$H$211</definedName>
    <definedName name="Egypt">Listy!$H$212:$H$221</definedName>
    <definedName name="Electricity">'Energia elektryczna'!$A$3:$D$9</definedName>
    <definedName name="Equatorial_Guinea">Listy!$H$222:$H$224</definedName>
    <definedName name="Fossil_and_other_non_biofuels">Paliwa!$A$2:$P$4</definedName>
    <definedName name="Gabon">Listy!$H$225:$H$236</definedName>
    <definedName name="Gaz_skroplony_LPG">Listy!$E$26</definedName>
    <definedName name="Georgia">Listy!$H$237</definedName>
    <definedName name="Ghana">Listy!$H$238:$H$239</definedName>
    <definedName name="Guatemala">Listy!$H$240:$H$241</definedName>
    <definedName name="Hydrogen">Listy!$E$30:$E$33</definedName>
    <definedName name="India">Listy!$H$242</definedName>
    <definedName name="Indonesia">Listy!$H$243:$H$282</definedName>
    <definedName name="Inne">Listy!$H$620</definedName>
    <definedName name="Iran">Listy!$H$283:$H$294</definedName>
    <definedName name="Iraq">Listy!$H$295:$H$321</definedName>
    <definedName name="Kazakhstan">Listy!$H$322:$H$323</definedName>
    <definedName name="Kuwait">Listy!$H$324:$H$326</definedName>
    <definedName name="Libya">Listy!$H$327:$H$337</definedName>
    <definedName name="Malaysia">Listy!$H$338:$H$346</definedName>
    <definedName name="Mauritania">Listy!$H$347</definedName>
    <definedName name="Mexico">Listy!$H$348:$H$352</definedName>
    <definedName name="Netherlands">Listy!$H$353</definedName>
    <definedName name="Neutral_Zone">Listy!$H$354:$H$360</definedName>
    <definedName name="Nigeria">Listy!$H$361:$H$383</definedName>
    <definedName name="Norway">Listy!$H$384:$H$394</definedName>
    <definedName name="Olej_do_silnikow_statkow_zeglugi_srodladowej">Listy!$E$20:$E$25</definedName>
    <definedName name="Olej_napedowy">Listy!$E$13:$E$18</definedName>
    <definedName name="Oman">Listy!$H$395</definedName>
    <definedName name="Other">Listy!$E$34</definedName>
    <definedName name="Papua_New_Guinea">Listy!$H$396</definedName>
    <definedName name="Peru">Listy!$H$397:$H$404</definedName>
    <definedName name="Philippines">Listy!$H$405:$H$406</definedName>
    <definedName name="Poza_UE">Listy!$H$619</definedName>
    <definedName name="Qatar">Listy!$H$407:$H$409</definedName>
    <definedName name="Russia">Listy!$H$410:$H$418</definedName>
    <definedName name="Saudi_Arabia">Listy!$H$419:$H$427</definedName>
    <definedName name="Singapore">Listy!$H$428</definedName>
    <definedName name="Skroplony_gaz_ziemny_LNG">Listy!$E$28</definedName>
    <definedName name="Spain">Listy!$H$429:$H$431</definedName>
    <definedName name="Sprezony_gaz_ziemny_CNG">Listy!$E$27</definedName>
    <definedName name="Syria">Listy!$H$432:$H$437</definedName>
    <definedName name="Thailand">Listy!$H$438:$H$442</definedName>
    <definedName name="Trinidad_Tobago">Listy!$H$443:$H$446</definedName>
    <definedName name="Tunisia">Listy!$H$447:$H$450</definedName>
    <definedName name="Turkey">Listy!$H$451</definedName>
    <definedName name="_xlnm.Print_Titles" localSheetId="2">Biokomponenty!$2:$3</definedName>
    <definedName name="_xlnm.Print_Titles" localSheetId="1">Paliwa!$2:$3</definedName>
    <definedName name="UE">Listy!$H$618</definedName>
    <definedName name="UER_information">UER!$A$4:$S$87</definedName>
    <definedName name="Ukraine">Listy!$H$452</definedName>
    <definedName name="United_Arab_Emirates">Listy!$H$453:$H$466</definedName>
    <definedName name="United_Kingdom">Listy!$H$467:$H$501</definedName>
    <definedName name="United_States">Listy!$H$502:$H$509</definedName>
    <definedName name="US_Federal_OCS">Listy!$H$510:$H$520</definedName>
    <definedName name="Uzbekistan">Listy!$H$521</definedName>
    <definedName name="Venezuela">Listy!$H$522:$H$607</definedName>
    <definedName name="Vietnam">Listy!$H$608:$H$612</definedName>
    <definedName name="Yemen">Listy!$H$613:$H$617</definedName>
  </definedNames>
  <calcPr calcId="152511"/>
</workbook>
</file>

<file path=xl/calcChain.xml><?xml version="1.0" encoding="utf-8"?>
<calcChain xmlns="http://schemas.openxmlformats.org/spreadsheetml/2006/main">
  <c r="M14" i="4" l="1"/>
  <c r="L14" i="4" s="1"/>
  <c r="N14" i="4" s="1"/>
  <c r="Q14" i="4"/>
  <c r="M15" i="4"/>
  <c r="L15" i="4" s="1"/>
  <c r="N15" i="4" s="1"/>
  <c r="Q15" i="4"/>
  <c r="P19" i="3"/>
  <c r="M19" i="3"/>
  <c r="L19" i="3"/>
  <c r="N19" i="3" s="1"/>
  <c r="P18" i="3"/>
  <c r="M18" i="3"/>
  <c r="L18" i="3"/>
  <c r="N18" i="3" s="1"/>
  <c r="P17" i="3"/>
  <c r="M17" i="3"/>
  <c r="L17" i="3"/>
  <c r="N17" i="3" s="1"/>
  <c r="P16" i="3"/>
  <c r="M16" i="3"/>
  <c r="L16" i="3"/>
  <c r="N16" i="3" s="1"/>
  <c r="P15" i="3"/>
  <c r="M15" i="3"/>
  <c r="L15" i="3"/>
  <c r="N15" i="3" s="1"/>
  <c r="P14" i="3"/>
  <c r="M14" i="3"/>
  <c r="L14" i="3"/>
  <c r="N14" i="3" s="1"/>
  <c r="P13" i="3"/>
  <c r="M13" i="3"/>
  <c r="L13" i="3" s="1"/>
  <c r="N13" i="3" s="1"/>
  <c r="P12" i="3"/>
  <c r="M12" i="3"/>
  <c r="L12" i="3"/>
  <c r="N12" i="3" s="1"/>
  <c r="P11" i="3"/>
  <c r="M11" i="3"/>
  <c r="L11" i="3"/>
  <c r="N11" i="3" s="1"/>
  <c r="P10" i="3"/>
  <c r="M10" i="3"/>
  <c r="L10" i="3"/>
  <c r="N10" i="3" s="1"/>
  <c r="P9" i="3"/>
  <c r="M9" i="3"/>
  <c r="L9" i="3"/>
  <c r="N9" i="3" s="1"/>
  <c r="P8" i="3"/>
  <c r="M8" i="3"/>
  <c r="L8" i="3"/>
  <c r="N8" i="3" s="1"/>
  <c r="P7" i="3"/>
  <c r="M7" i="3"/>
  <c r="L7" i="3"/>
  <c r="N7" i="3" s="1"/>
  <c r="P6" i="3"/>
  <c r="M6" i="3"/>
  <c r="L6" i="3"/>
  <c r="N6" i="3" s="1"/>
  <c r="P5" i="3"/>
  <c r="M5" i="3"/>
  <c r="L5" i="3"/>
  <c r="N5" i="3" s="1"/>
  <c r="M4" i="3"/>
  <c r="L4" i="3" s="1"/>
  <c r="P4" i="3"/>
  <c r="N4" i="3" l="1"/>
  <c r="I20" i="3" l="1"/>
  <c r="M20" i="3"/>
  <c r="L20" i="3" s="1"/>
  <c r="N20" i="3" s="1"/>
  <c r="P20" i="3"/>
  <c r="Q4" i="4" l="1"/>
  <c r="Q13" i="4" l="1"/>
  <c r="M13" i="4"/>
  <c r="Q12" i="4"/>
  <c r="M12" i="4"/>
  <c r="Q11" i="4"/>
  <c r="M11" i="4"/>
  <c r="Q10" i="4"/>
  <c r="M10" i="4"/>
  <c r="Q9" i="4"/>
  <c r="M9" i="4"/>
  <c r="Q8" i="4"/>
  <c r="M8" i="4"/>
  <c r="Q7" i="4"/>
  <c r="M7" i="4"/>
  <c r="Q6" i="4"/>
  <c r="M6" i="4"/>
  <c r="P89" i="3"/>
  <c r="M89" i="3"/>
  <c r="L89" i="3" s="1"/>
  <c r="N89" i="3" s="1"/>
  <c r="I89" i="3"/>
  <c r="P88" i="3"/>
  <c r="M88" i="3"/>
  <c r="L88" i="3" s="1"/>
  <c r="N88" i="3" s="1"/>
  <c r="I88" i="3"/>
  <c r="P87" i="3"/>
  <c r="M87" i="3"/>
  <c r="L87" i="3" s="1"/>
  <c r="N87" i="3" s="1"/>
  <c r="I87" i="3"/>
  <c r="P86" i="3"/>
  <c r="M86" i="3"/>
  <c r="L86" i="3" s="1"/>
  <c r="N86" i="3" s="1"/>
  <c r="I86" i="3"/>
  <c r="P85" i="3"/>
  <c r="M85" i="3"/>
  <c r="L85" i="3" s="1"/>
  <c r="N85" i="3" s="1"/>
  <c r="I85" i="3"/>
  <c r="P84" i="3"/>
  <c r="M84" i="3"/>
  <c r="L84" i="3" s="1"/>
  <c r="N84" i="3" s="1"/>
  <c r="I84" i="3"/>
  <c r="P83" i="3"/>
  <c r="M83" i="3"/>
  <c r="L83" i="3" s="1"/>
  <c r="N83" i="3" s="1"/>
  <c r="I83" i="3"/>
  <c r="P82" i="3"/>
  <c r="M82" i="3"/>
  <c r="L82" i="3" s="1"/>
  <c r="N82" i="3" s="1"/>
  <c r="I82" i="3"/>
  <c r="P81" i="3"/>
  <c r="M81" i="3"/>
  <c r="L81" i="3" s="1"/>
  <c r="N81" i="3" s="1"/>
  <c r="I81" i="3"/>
  <c r="P80" i="3"/>
  <c r="M80" i="3"/>
  <c r="L80" i="3" s="1"/>
  <c r="N80" i="3" s="1"/>
  <c r="I80" i="3"/>
  <c r="P79" i="3"/>
  <c r="M79" i="3"/>
  <c r="L79" i="3" s="1"/>
  <c r="N79" i="3" s="1"/>
  <c r="I79" i="3"/>
  <c r="P78" i="3"/>
  <c r="M78" i="3"/>
  <c r="L78" i="3" s="1"/>
  <c r="N78" i="3" s="1"/>
  <c r="I78" i="3"/>
  <c r="P77" i="3"/>
  <c r="M77" i="3"/>
  <c r="L77" i="3" s="1"/>
  <c r="N77" i="3" s="1"/>
  <c r="I77" i="3"/>
  <c r="P76" i="3"/>
  <c r="M76" i="3"/>
  <c r="L76" i="3" s="1"/>
  <c r="N76" i="3" s="1"/>
  <c r="I76" i="3"/>
  <c r="P75" i="3"/>
  <c r="M75" i="3"/>
  <c r="L75" i="3" s="1"/>
  <c r="N75" i="3" s="1"/>
  <c r="I75" i="3"/>
  <c r="P74" i="3"/>
  <c r="M74" i="3"/>
  <c r="L74" i="3" s="1"/>
  <c r="N74" i="3" s="1"/>
  <c r="I74" i="3"/>
  <c r="P73" i="3"/>
  <c r="M73" i="3"/>
  <c r="L73" i="3" s="1"/>
  <c r="N73" i="3" s="1"/>
  <c r="I73" i="3"/>
  <c r="P72" i="3"/>
  <c r="M72" i="3"/>
  <c r="L72" i="3" s="1"/>
  <c r="N72" i="3" s="1"/>
  <c r="I72" i="3"/>
  <c r="P71" i="3"/>
  <c r="M71" i="3"/>
  <c r="L71" i="3" s="1"/>
  <c r="N71" i="3" s="1"/>
  <c r="I71" i="3"/>
  <c r="P70" i="3"/>
  <c r="M70" i="3"/>
  <c r="L70" i="3" s="1"/>
  <c r="N70" i="3" s="1"/>
  <c r="I70" i="3"/>
  <c r="P69" i="3"/>
  <c r="M69" i="3"/>
  <c r="L69" i="3" s="1"/>
  <c r="N69" i="3" s="1"/>
  <c r="I69" i="3"/>
  <c r="P68" i="3"/>
  <c r="M68" i="3"/>
  <c r="L68" i="3" s="1"/>
  <c r="N68" i="3" s="1"/>
  <c r="I68" i="3"/>
  <c r="P67" i="3"/>
  <c r="M67" i="3"/>
  <c r="L67" i="3" s="1"/>
  <c r="N67" i="3" s="1"/>
  <c r="I67" i="3"/>
  <c r="P66" i="3"/>
  <c r="M66" i="3"/>
  <c r="L66" i="3" s="1"/>
  <c r="N66" i="3" s="1"/>
  <c r="I66" i="3"/>
  <c r="P65" i="3"/>
  <c r="M65" i="3"/>
  <c r="L65" i="3" s="1"/>
  <c r="N65" i="3" s="1"/>
  <c r="I65" i="3"/>
  <c r="P64" i="3"/>
  <c r="M64" i="3"/>
  <c r="L64" i="3" s="1"/>
  <c r="N64" i="3" s="1"/>
  <c r="I64" i="3"/>
  <c r="P63" i="3"/>
  <c r="M63" i="3"/>
  <c r="L63" i="3" s="1"/>
  <c r="N63" i="3" s="1"/>
  <c r="I63" i="3"/>
  <c r="P62" i="3"/>
  <c r="M62" i="3"/>
  <c r="L62" i="3" s="1"/>
  <c r="N62" i="3" s="1"/>
  <c r="I62" i="3"/>
  <c r="P61" i="3"/>
  <c r="M61" i="3"/>
  <c r="L61" i="3" s="1"/>
  <c r="N61" i="3" s="1"/>
  <c r="I61" i="3"/>
  <c r="P60" i="3"/>
  <c r="M60" i="3"/>
  <c r="L60" i="3" s="1"/>
  <c r="N60" i="3" s="1"/>
  <c r="I60" i="3"/>
  <c r="P59" i="3"/>
  <c r="M59" i="3"/>
  <c r="L59" i="3" s="1"/>
  <c r="N59" i="3" s="1"/>
  <c r="I59" i="3"/>
  <c r="P58" i="3"/>
  <c r="M58" i="3"/>
  <c r="L58" i="3" s="1"/>
  <c r="N58" i="3" s="1"/>
  <c r="I58" i="3"/>
  <c r="P57" i="3"/>
  <c r="M57" i="3"/>
  <c r="L57" i="3" s="1"/>
  <c r="N57" i="3" s="1"/>
  <c r="I57" i="3"/>
  <c r="P56" i="3"/>
  <c r="M56" i="3"/>
  <c r="L56" i="3" s="1"/>
  <c r="N56" i="3" s="1"/>
  <c r="I56" i="3"/>
  <c r="P55" i="3"/>
  <c r="M55" i="3"/>
  <c r="L55" i="3" s="1"/>
  <c r="N55" i="3" s="1"/>
  <c r="I55" i="3"/>
  <c r="P54" i="3"/>
  <c r="M54" i="3"/>
  <c r="L54" i="3" s="1"/>
  <c r="N54" i="3" s="1"/>
  <c r="I54" i="3"/>
  <c r="P53" i="3"/>
  <c r="M53" i="3"/>
  <c r="L53" i="3" s="1"/>
  <c r="N53" i="3" s="1"/>
  <c r="I53" i="3"/>
  <c r="P52" i="3"/>
  <c r="M52" i="3"/>
  <c r="L52" i="3" s="1"/>
  <c r="N52" i="3" s="1"/>
  <c r="I52" i="3"/>
  <c r="P51" i="3"/>
  <c r="M51" i="3"/>
  <c r="L51" i="3" s="1"/>
  <c r="N51" i="3" s="1"/>
  <c r="I51" i="3"/>
  <c r="P50" i="3"/>
  <c r="M50" i="3"/>
  <c r="L50" i="3" s="1"/>
  <c r="N50" i="3" s="1"/>
  <c r="I50" i="3"/>
  <c r="P49" i="3"/>
  <c r="M49" i="3"/>
  <c r="L49" i="3" s="1"/>
  <c r="N49" i="3" s="1"/>
  <c r="I49" i="3"/>
  <c r="P48" i="3"/>
  <c r="M48" i="3"/>
  <c r="L48" i="3" s="1"/>
  <c r="N48" i="3" s="1"/>
  <c r="I48" i="3"/>
  <c r="P47" i="3"/>
  <c r="M47" i="3"/>
  <c r="L47" i="3" s="1"/>
  <c r="N47" i="3" s="1"/>
  <c r="I47" i="3"/>
  <c r="P46" i="3"/>
  <c r="M46" i="3"/>
  <c r="L46" i="3" s="1"/>
  <c r="N46" i="3" s="1"/>
  <c r="I46" i="3"/>
  <c r="P45" i="3"/>
  <c r="M45" i="3"/>
  <c r="L45" i="3" s="1"/>
  <c r="N45" i="3" s="1"/>
  <c r="I45" i="3"/>
  <c r="P44" i="3"/>
  <c r="M44" i="3"/>
  <c r="L44" i="3" s="1"/>
  <c r="N44" i="3" s="1"/>
  <c r="I44" i="3"/>
  <c r="P43" i="3"/>
  <c r="M43" i="3"/>
  <c r="L43" i="3" s="1"/>
  <c r="N43" i="3" s="1"/>
  <c r="I43" i="3"/>
  <c r="P42" i="3"/>
  <c r="M42" i="3"/>
  <c r="L42" i="3" s="1"/>
  <c r="N42" i="3" s="1"/>
  <c r="I42" i="3"/>
  <c r="P41" i="3"/>
  <c r="M41" i="3"/>
  <c r="L41" i="3" s="1"/>
  <c r="N41" i="3" s="1"/>
  <c r="I41" i="3"/>
  <c r="P40" i="3"/>
  <c r="M40" i="3"/>
  <c r="L40" i="3" s="1"/>
  <c r="N40" i="3" s="1"/>
  <c r="I40" i="3"/>
  <c r="P39" i="3"/>
  <c r="M39" i="3"/>
  <c r="L39" i="3" s="1"/>
  <c r="N39" i="3" s="1"/>
  <c r="I39" i="3"/>
  <c r="P38" i="3"/>
  <c r="M38" i="3"/>
  <c r="L38" i="3" s="1"/>
  <c r="N38" i="3" s="1"/>
  <c r="I38" i="3"/>
  <c r="P37" i="3"/>
  <c r="M37" i="3"/>
  <c r="L37" i="3" s="1"/>
  <c r="N37" i="3" s="1"/>
  <c r="I37" i="3"/>
  <c r="P36" i="3"/>
  <c r="M36" i="3"/>
  <c r="L36" i="3" s="1"/>
  <c r="N36" i="3" s="1"/>
  <c r="I36" i="3"/>
  <c r="P35" i="3"/>
  <c r="M35" i="3"/>
  <c r="L35" i="3" s="1"/>
  <c r="N35" i="3" s="1"/>
  <c r="I35" i="3"/>
  <c r="P34" i="3"/>
  <c r="M34" i="3"/>
  <c r="L34" i="3" s="1"/>
  <c r="N34" i="3" s="1"/>
  <c r="I34" i="3"/>
  <c r="P33" i="3"/>
  <c r="M33" i="3"/>
  <c r="L33" i="3" s="1"/>
  <c r="N33" i="3" s="1"/>
  <c r="I33" i="3"/>
  <c r="P32" i="3"/>
  <c r="M32" i="3"/>
  <c r="L32" i="3" s="1"/>
  <c r="N32" i="3" s="1"/>
  <c r="I32" i="3"/>
  <c r="P31" i="3"/>
  <c r="M31" i="3"/>
  <c r="L31" i="3" s="1"/>
  <c r="N31" i="3" s="1"/>
  <c r="I31" i="3"/>
  <c r="P30" i="3"/>
  <c r="M30" i="3"/>
  <c r="L30" i="3" s="1"/>
  <c r="N30" i="3" s="1"/>
  <c r="I30" i="3"/>
  <c r="P29" i="3"/>
  <c r="M29" i="3"/>
  <c r="L29" i="3" s="1"/>
  <c r="N29" i="3" s="1"/>
  <c r="I29" i="3"/>
  <c r="P28" i="3"/>
  <c r="M28" i="3"/>
  <c r="L28" i="3" s="1"/>
  <c r="N28" i="3" s="1"/>
  <c r="I28" i="3"/>
  <c r="P27" i="3"/>
  <c r="M27" i="3"/>
  <c r="L27" i="3" s="1"/>
  <c r="N27" i="3" s="1"/>
  <c r="I27" i="3"/>
  <c r="P26" i="3"/>
  <c r="M26" i="3"/>
  <c r="L26" i="3" s="1"/>
  <c r="N26" i="3" s="1"/>
  <c r="I26" i="3"/>
  <c r="P25" i="3"/>
  <c r="M25" i="3"/>
  <c r="L25" i="3" s="1"/>
  <c r="N25" i="3" s="1"/>
  <c r="I25" i="3"/>
  <c r="P24" i="3"/>
  <c r="M24" i="3"/>
  <c r="L24" i="3" s="1"/>
  <c r="N24" i="3" s="1"/>
  <c r="I24" i="3"/>
  <c r="P23" i="3"/>
  <c r="M23" i="3"/>
  <c r="L23" i="3" s="1"/>
  <c r="N23" i="3" s="1"/>
  <c r="I23" i="3"/>
  <c r="P22" i="3"/>
  <c r="M22" i="3"/>
  <c r="L22" i="3" s="1"/>
  <c r="N22" i="3" s="1"/>
  <c r="I22" i="3"/>
  <c r="P21" i="3"/>
  <c r="M21" i="3"/>
  <c r="L21" i="3" s="1"/>
  <c r="N21" i="3" s="1"/>
  <c r="I21" i="3"/>
  <c r="L6" i="4" l="1"/>
  <c r="N6" i="4" s="1"/>
  <c r="L8" i="4"/>
  <c r="N8" i="4" s="1"/>
  <c r="L10" i="4"/>
  <c r="N10" i="4" s="1"/>
  <c r="L12" i="4"/>
  <c r="N12" i="4" s="1"/>
  <c r="L7" i="4"/>
  <c r="N7" i="4" s="1"/>
  <c r="L9" i="4"/>
  <c r="N9" i="4" s="1"/>
  <c r="L11" i="4"/>
  <c r="N11" i="4" s="1"/>
  <c r="L13" i="4"/>
  <c r="N13" i="4" s="1"/>
  <c r="M4" i="4"/>
  <c r="L4" i="4" s="1"/>
  <c r="Q5" i="4"/>
  <c r="M5" i="4"/>
  <c r="L5" i="4" l="1"/>
  <c r="N5" i="4" s="1"/>
  <c r="C9" i="5"/>
  <c r="C8" i="5"/>
  <c r="C7" i="5"/>
  <c r="C6" i="5"/>
  <c r="C5" i="5"/>
  <c r="N4" i="4"/>
  <c r="B3" i="1"/>
  <c r="F14" i="1" l="1"/>
  <c r="E14" i="1"/>
  <c r="D14" i="1"/>
  <c r="C14" i="1"/>
  <c r="A6" i="1"/>
  <c r="B6" i="1" l="1"/>
  <c r="E6" i="1"/>
  <c r="A10" i="1" s="1"/>
  <c r="E10" i="1" l="1"/>
  <c r="C10" i="1"/>
</calcChain>
</file>

<file path=xl/comments1.xml><?xml version="1.0" encoding="utf-8"?>
<comments xmlns="http://schemas.openxmlformats.org/spreadsheetml/2006/main">
  <authors>
    <author/>
  </authors>
  <commentList>
    <comment ref="AC3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helpdesk:
</t>
        </r>
        <r>
          <rPr>
            <sz val="9"/>
            <color rgb="FF000000"/>
            <rFont val="Tahoma"/>
            <family val="2"/>
            <charset val="1"/>
          </rPr>
          <t>Except Biogas! Unit here: MJ/kg see Annex III RED</t>
        </r>
      </text>
    </comment>
    <comment ref="I616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EEA:
</t>
        </r>
        <r>
          <rPr>
            <sz val="9"/>
            <color rgb="FF000000"/>
            <rFont val="Tahoma"/>
            <family val="2"/>
            <charset val="1"/>
          </rPr>
          <t xml:space="preserve">Expressed as a range 30-31 in Directive 2015/652
</t>
        </r>
      </text>
    </comment>
  </commentList>
</comments>
</file>

<file path=xl/sharedStrings.xml><?xml version="1.0" encoding="utf-8"?>
<sst xmlns="http://schemas.openxmlformats.org/spreadsheetml/2006/main" count="2004" uniqueCount="1247">
  <si>
    <t>Enter country</t>
  </si>
  <si>
    <t>Other</t>
  </si>
  <si>
    <t>Confidentiality. Is data provided by fewer than three suppliers? (Yes/No)</t>
  </si>
  <si>
    <t>Confidentiality (Yes/No)</t>
  </si>
  <si>
    <t>Select Raw material source and process</t>
  </si>
  <si>
    <t>Select Feedstock trade name</t>
  </si>
  <si>
    <t>Select biofuel type</t>
  </si>
  <si>
    <t>Country for vlookup</t>
  </si>
  <si>
    <t>API lookup</t>
  </si>
  <si>
    <t>Annex III  2009/28 (RED)</t>
  </si>
  <si>
    <t>Regulation (EU) 2016/1821</t>
  </si>
  <si>
    <t>Annex IV D &amp; E Directive 98/70</t>
  </si>
  <si>
    <t>CN code</t>
  </si>
  <si>
    <t>Fuel or energy type used to assign Raw material lookup list</t>
  </si>
  <si>
    <t xml:space="preserve">Default lower calorific values (WTT Report) MJ/l </t>
  </si>
  <si>
    <t>Default weighted  GHG intensity (gCO2eq/MJ)</t>
  </si>
  <si>
    <t xml:space="preserve">Afghanistan </t>
  </si>
  <si>
    <t>Default lower calorific values (RED Annex III) MJ/l</t>
  </si>
  <si>
    <r>
      <rPr>
        <b/>
        <sz val="11"/>
        <color rgb="FF000000"/>
        <rFont val="Calibri"/>
        <family val="2"/>
        <charset val="1"/>
      </rPr>
      <t>Default greenhouse gas emissions (gC0</t>
    </r>
    <r>
      <rPr>
        <b/>
        <vertAlign val="subscript"/>
        <sz val="11"/>
        <color rgb="FF000000"/>
        <rFont val="Calibri"/>
        <family val="2"/>
        <charset val="1"/>
      </rPr>
      <t>2</t>
    </r>
    <r>
      <rPr>
        <b/>
        <sz val="11"/>
        <color rgb="FF000000"/>
        <rFont val="Calibri"/>
        <family val="2"/>
        <charset val="1"/>
      </rPr>
      <t>eq/MJ)</t>
    </r>
  </si>
  <si>
    <t>Select ILUC feedstock category</t>
  </si>
  <si>
    <t>Default ILUC emissions intensity</t>
  </si>
  <si>
    <t>Proposal for default weighted  GHG intensity (gCO2eq/MJ) for unsustainable Biofuels</t>
  </si>
  <si>
    <t>Mapping of weighted GHG intensity of unsustainable biofuels to following fossil fuel types</t>
  </si>
  <si>
    <t>Austria</t>
  </si>
  <si>
    <t>Petrol</t>
  </si>
  <si>
    <t>Algeria</t>
  </si>
  <si>
    <t>Arzew</t>
  </si>
  <si>
    <t>MJ/l</t>
  </si>
  <si>
    <t>Compressed_natural_gas MJ/Nm³</t>
  </si>
  <si>
    <t xml:space="preserve">Albania </t>
  </si>
  <si>
    <t>yes</t>
  </si>
  <si>
    <t>2207 20</t>
  </si>
  <si>
    <t>Belgium</t>
  </si>
  <si>
    <t>Hassi Messaoud</t>
  </si>
  <si>
    <t>MJ/kg</t>
  </si>
  <si>
    <t xml:space="preserve">Algeria </t>
  </si>
  <si>
    <t>no</t>
  </si>
  <si>
    <t>2909 19 10</t>
  </si>
  <si>
    <t>Bulgaria</t>
  </si>
  <si>
    <t>Diesel</t>
  </si>
  <si>
    <t>2710 19</t>
  </si>
  <si>
    <t>Zarzaitine (Alg)</t>
  </si>
  <si>
    <t>Compressed_synthetic_methane MJ/Nm³</t>
  </si>
  <si>
    <t xml:space="preserve">Andorra </t>
  </si>
  <si>
    <t>2705 0000</t>
  </si>
  <si>
    <t>n.a.</t>
  </si>
  <si>
    <t>Compressed natural gas</t>
  </si>
  <si>
    <t>Croatia</t>
  </si>
  <si>
    <t>Angola</t>
  </si>
  <si>
    <t>Algerian</t>
  </si>
  <si>
    <t>Compressed_synthetic_methane MJ/kg</t>
  </si>
  <si>
    <t xml:space="preserve">Angola </t>
  </si>
  <si>
    <t>2905 11 00</t>
  </si>
  <si>
    <t>Cyprus</t>
  </si>
  <si>
    <t>Hydrogen</t>
  </si>
  <si>
    <t>Argentina</t>
  </si>
  <si>
    <t>Skikda</t>
  </si>
  <si>
    <t>Hydrogen MJ/Nm³</t>
  </si>
  <si>
    <t xml:space="preserve">Antigua and Barbuda </t>
  </si>
  <si>
    <t>2909 19 90</t>
  </si>
  <si>
    <t>Czech Republic</t>
  </si>
  <si>
    <t>Armenia</t>
  </si>
  <si>
    <t>Saharan Blend</t>
  </si>
  <si>
    <t>Hydrogen MJ/kg</t>
  </si>
  <si>
    <t xml:space="preserve">Argentina </t>
  </si>
  <si>
    <t>Denmark</t>
  </si>
  <si>
    <t>MTBE (fossil fuel component)</t>
  </si>
  <si>
    <t>Australia</t>
  </si>
  <si>
    <t>Hassi Ramal</t>
  </si>
  <si>
    <t xml:space="preserve">Armenia </t>
  </si>
  <si>
    <t>Estonia</t>
  </si>
  <si>
    <t>2710 12</t>
  </si>
  <si>
    <t>ETBE (fossil fuel component)</t>
  </si>
  <si>
    <t>Azerbaijan</t>
  </si>
  <si>
    <t>Algerian Condensate</t>
  </si>
  <si>
    <t xml:space="preserve">Australia </t>
  </si>
  <si>
    <t>Biobutanol</t>
  </si>
  <si>
    <t>2905 13 00</t>
  </si>
  <si>
    <t>Biobutanol MJ/l</t>
  </si>
  <si>
    <t>Finland</t>
  </si>
  <si>
    <t>N/A</t>
  </si>
  <si>
    <t>TAEE (fossil fuel component)</t>
  </si>
  <si>
    <t>Bahrain</t>
  </si>
  <si>
    <t>Algerian Mix</t>
  </si>
  <si>
    <t xml:space="preserve">Austria </t>
  </si>
  <si>
    <t>3826 00 10</t>
  </si>
  <si>
    <t>France</t>
  </si>
  <si>
    <t>Belarus</t>
  </si>
  <si>
    <t>Algerian Condensate (Arzew)</t>
  </si>
  <si>
    <t xml:space="preserve">Azerbaijan </t>
  </si>
  <si>
    <t>3826 00 90</t>
  </si>
  <si>
    <t>Germany</t>
  </si>
  <si>
    <t>Benin</t>
  </si>
  <si>
    <t>Algerian Condensate (Bejaia)</t>
  </si>
  <si>
    <t xml:space="preserve">Bahamas </t>
  </si>
  <si>
    <t>1516 20</t>
  </si>
  <si>
    <t>Greece</t>
  </si>
  <si>
    <t>Belize</t>
  </si>
  <si>
    <t>Top Algerian</t>
  </si>
  <si>
    <t xml:space="preserve">Bahrain </t>
  </si>
  <si>
    <t>Equal to that of the methanol production pathway used</t>
  </si>
  <si>
    <t>Hungary</t>
  </si>
  <si>
    <t>Bolivia</t>
  </si>
  <si>
    <t>Cabinda</t>
  </si>
  <si>
    <t xml:space="preserve">Bangladesh </t>
  </si>
  <si>
    <t>Iceland</t>
  </si>
  <si>
    <t>Brazil</t>
  </si>
  <si>
    <t>Takula</t>
  </si>
  <si>
    <t xml:space="preserve">Barbados </t>
  </si>
  <si>
    <t>Ireland</t>
  </si>
  <si>
    <t>Brunei</t>
  </si>
  <si>
    <t>Soyo Blend</t>
  </si>
  <si>
    <t xml:space="preserve">Belarus </t>
  </si>
  <si>
    <t>Italy</t>
  </si>
  <si>
    <t>DME (fossil fuel component)</t>
  </si>
  <si>
    <t>Cameroon</t>
  </si>
  <si>
    <t>Mandji</t>
  </si>
  <si>
    <t xml:space="preserve">Belgium </t>
  </si>
  <si>
    <t>Latvia</t>
  </si>
  <si>
    <t>Canada</t>
  </si>
  <si>
    <t>Malongo (West)</t>
  </si>
  <si>
    <t xml:space="preserve">Belize </t>
  </si>
  <si>
    <t>Liechtenstein</t>
  </si>
  <si>
    <t>Chile</t>
  </si>
  <si>
    <t>Cavala-1</t>
  </si>
  <si>
    <t xml:space="preserve">Benin </t>
  </si>
  <si>
    <t>Lithuania</t>
  </si>
  <si>
    <t>Chad</t>
  </si>
  <si>
    <t>Sulele (South-1)</t>
  </si>
  <si>
    <t xml:space="preserve">Bhutan </t>
  </si>
  <si>
    <t>Luxembourg</t>
  </si>
  <si>
    <t>China</t>
  </si>
  <si>
    <t>Palanca</t>
  </si>
  <si>
    <t>Malta</t>
  </si>
  <si>
    <t>Colombia</t>
  </si>
  <si>
    <t>Malongo (North)</t>
  </si>
  <si>
    <t xml:space="preserve">Bosnia and Herzegovina </t>
  </si>
  <si>
    <t>Netherlands</t>
  </si>
  <si>
    <t>Congo</t>
  </si>
  <si>
    <t>Malongo (South)</t>
  </si>
  <si>
    <t xml:space="preserve">Botswana </t>
  </si>
  <si>
    <t>Norway</t>
  </si>
  <si>
    <t>Nemba</t>
  </si>
  <si>
    <t xml:space="preserve">Brazil </t>
  </si>
  <si>
    <t>Poland</t>
  </si>
  <si>
    <t>Girassol</t>
  </si>
  <si>
    <t>Brunei Darussalam</t>
  </si>
  <si>
    <t>Portugal</t>
  </si>
  <si>
    <t>Kuito</t>
  </si>
  <si>
    <t xml:space="preserve">Bulgaria </t>
  </si>
  <si>
    <t>Romania</t>
  </si>
  <si>
    <t>Compressed synthetic methane</t>
  </si>
  <si>
    <t>Sabatier reaction of hydrogen from non-biological renewable energy electrolysis</t>
  </si>
  <si>
    <t>Dubai</t>
  </si>
  <si>
    <t>Hungo</t>
  </si>
  <si>
    <t xml:space="preserve">Burkina Faso </t>
  </si>
  <si>
    <t>Slovakia</t>
  </si>
  <si>
    <t>Natural gas using steam reforming</t>
  </si>
  <si>
    <t>Ecuador</t>
  </si>
  <si>
    <t>Kissinje</t>
  </si>
  <si>
    <t xml:space="preserve">Burundi </t>
  </si>
  <si>
    <t>Slovenia</t>
  </si>
  <si>
    <t>Electrolysis fully powered from non-biological renewable energy</t>
  </si>
  <si>
    <t>Egypt</t>
  </si>
  <si>
    <t>Dalia</t>
  </si>
  <si>
    <t xml:space="preserve">Cambodia </t>
  </si>
  <si>
    <t>Spain</t>
  </si>
  <si>
    <t>Coal</t>
  </si>
  <si>
    <t>Gimboa</t>
  </si>
  <si>
    <t xml:space="preserve">Cameroon </t>
  </si>
  <si>
    <t>Sweden</t>
  </si>
  <si>
    <t>Coal with carbon capture and storage of process emissions</t>
  </si>
  <si>
    <t>Gabon</t>
  </si>
  <si>
    <t>Mondo</t>
  </si>
  <si>
    <t xml:space="preserve">Canada </t>
  </si>
  <si>
    <t>United Kingdom</t>
  </si>
  <si>
    <t>NA</t>
  </si>
  <si>
    <t>Georgia</t>
  </si>
  <si>
    <t>Plutonio</t>
  </si>
  <si>
    <t xml:space="preserve">Capo Verde </t>
  </si>
  <si>
    <t>Ghana</t>
  </si>
  <si>
    <t>Saxi Batuque Blend</t>
  </si>
  <si>
    <t xml:space="preserve">Central African Republic </t>
  </si>
  <si>
    <t>Guatemala</t>
  </si>
  <si>
    <t>Xikomba</t>
  </si>
  <si>
    <t xml:space="preserve">Chad </t>
  </si>
  <si>
    <t>India</t>
  </si>
  <si>
    <t>Tierra del Fuego</t>
  </si>
  <si>
    <t xml:space="preserve">Chile </t>
  </si>
  <si>
    <t>Indonesia</t>
  </si>
  <si>
    <t>Santa Cruz</t>
  </si>
  <si>
    <t xml:space="preserve">China </t>
  </si>
  <si>
    <t>Iran</t>
  </si>
  <si>
    <t>Escalante</t>
  </si>
  <si>
    <t xml:space="preserve">Colombia </t>
  </si>
  <si>
    <t>Iraq</t>
  </si>
  <si>
    <t>Canadon Seco</t>
  </si>
  <si>
    <t xml:space="preserve">Comoros </t>
  </si>
  <si>
    <t>Kazakhstan</t>
  </si>
  <si>
    <t>Hidra</t>
  </si>
  <si>
    <t>Kuwait</t>
  </si>
  <si>
    <t>Medanito</t>
  </si>
  <si>
    <t>Congo, Dem. Rep. of</t>
  </si>
  <si>
    <t>Libya</t>
  </si>
  <si>
    <t>Armenian Miscellaneous</t>
  </si>
  <si>
    <t xml:space="preserve">Costa Rica </t>
  </si>
  <si>
    <t>Malaysia</t>
  </si>
  <si>
    <t>Jabiru</t>
  </si>
  <si>
    <t xml:space="preserve">Cote d'Ivoire </t>
  </si>
  <si>
    <t>Mauritania</t>
  </si>
  <si>
    <t>Kooroopa (Jurassic)</t>
  </si>
  <si>
    <t xml:space="preserve">Croatia </t>
  </si>
  <si>
    <t>Mexico</t>
  </si>
  <si>
    <t>Talgeberry (Jurassic)</t>
  </si>
  <si>
    <t xml:space="preserve">Cuba </t>
  </si>
  <si>
    <t>Talgeberry (Up Cretaceous)</t>
  </si>
  <si>
    <t xml:space="preserve">Cyprus </t>
  </si>
  <si>
    <t>Neutral_Zone</t>
  </si>
  <si>
    <t>Woodside Condensate</t>
  </si>
  <si>
    <t xml:space="preserve">Czech Republic </t>
  </si>
  <si>
    <t>Nigeria</t>
  </si>
  <si>
    <t>Saladin-3 (Top Barrow)</t>
  </si>
  <si>
    <t xml:space="preserve">Denmark </t>
  </si>
  <si>
    <t>Harriet</t>
  </si>
  <si>
    <t xml:space="preserve">Djibouti </t>
  </si>
  <si>
    <t>Oman</t>
  </si>
  <si>
    <t>Skua-3 (Challis Field)</t>
  </si>
  <si>
    <t xml:space="preserve">Dominica </t>
  </si>
  <si>
    <t>Barrow Island</t>
  </si>
  <si>
    <t xml:space="preserve">Dominican Republic </t>
  </si>
  <si>
    <t>Peru</t>
  </si>
  <si>
    <t>Northwest Shelf Condensate</t>
  </si>
  <si>
    <t xml:space="preserve">Ecuador </t>
  </si>
  <si>
    <t>Philippines</t>
  </si>
  <si>
    <t>Jackson Blend</t>
  </si>
  <si>
    <t xml:space="preserve">Egypt </t>
  </si>
  <si>
    <t>Qatar</t>
  </si>
  <si>
    <t>Cooper Basin</t>
  </si>
  <si>
    <t xml:space="preserve">El Salvador </t>
  </si>
  <si>
    <t>Russia</t>
  </si>
  <si>
    <t>Griffin</t>
  </si>
  <si>
    <t xml:space="preserve">Equatorial Guinea </t>
  </si>
  <si>
    <t>Buffalo Crude</t>
  </si>
  <si>
    <t xml:space="preserve">Eritrea </t>
  </si>
  <si>
    <t>Singapore</t>
  </si>
  <si>
    <t>Cossack</t>
  </si>
  <si>
    <t xml:space="preserve">Estonia </t>
  </si>
  <si>
    <t>Elang</t>
  </si>
  <si>
    <t xml:space="preserve">Ethiopia </t>
  </si>
  <si>
    <t>Syria</t>
  </si>
  <si>
    <t>Enfield</t>
  </si>
  <si>
    <t xml:space="preserve">Fiji </t>
  </si>
  <si>
    <t>Thailand</t>
  </si>
  <si>
    <t xml:space="preserve">Gippsland (Bass Strait) </t>
  </si>
  <si>
    <t xml:space="preserve">Finland </t>
  </si>
  <si>
    <t>Azeri Light</t>
  </si>
  <si>
    <t xml:space="preserve">France </t>
  </si>
  <si>
    <t>Tunisia</t>
  </si>
  <si>
    <t>Bahrain Miscellaneous</t>
  </si>
  <si>
    <t xml:space="preserve">Gabon </t>
  </si>
  <si>
    <t>Turkey</t>
  </si>
  <si>
    <t>Belarus Miscellaneous</t>
  </si>
  <si>
    <t>Ukraine</t>
  </si>
  <si>
    <t>Belize Light Crude</t>
  </si>
  <si>
    <t xml:space="preserve">Georgia </t>
  </si>
  <si>
    <t>Belize Miscellaneous</t>
  </si>
  <si>
    <t xml:space="preserve">Germany </t>
  </si>
  <si>
    <t xml:space="preserve">United Arab Emirates </t>
  </si>
  <si>
    <t>Seme</t>
  </si>
  <si>
    <t xml:space="preserve">Ghana </t>
  </si>
  <si>
    <t>Benin Miscellaneous</t>
  </si>
  <si>
    <t xml:space="preserve">Greece </t>
  </si>
  <si>
    <t xml:space="preserve">US_Federal_OCS </t>
  </si>
  <si>
    <t>Bolivian Condensate</t>
  </si>
  <si>
    <t xml:space="preserve">Grenada </t>
  </si>
  <si>
    <t>Uzbekistan</t>
  </si>
  <si>
    <t>Garoupa</t>
  </si>
  <si>
    <t xml:space="preserve">Guatemala </t>
  </si>
  <si>
    <t>Venezuela</t>
  </si>
  <si>
    <t>Sergipano</t>
  </si>
  <si>
    <t xml:space="preserve">Guinea </t>
  </si>
  <si>
    <t>Vietnam</t>
  </si>
  <si>
    <t>Campos Basin</t>
  </si>
  <si>
    <t xml:space="preserve">Guinea Bissau </t>
  </si>
  <si>
    <t>Yemen</t>
  </si>
  <si>
    <t>Urucu (Upper Amazon)</t>
  </si>
  <si>
    <t xml:space="preserve">Guyana </t>
  </si>
  <si>
    <t>Marlim</t>
  </si>
  <si>
    <t xml:space="preserve">Haiti </t>
  </si>
  <si>
    <t>Brazil Polvo</t>
  </si>
  <si>
    <t xml:space="preserve">Honduras </t>
  </si>
  <si>
    <t>Roncador</t>
  </si>
  <si>
    <t xml:space="preserve">Hungary </t>
  </si>
  <si>
    <t>Roncador Heavy</t>
  </si>
  <si>
    <t xml:space="preserve">Iceland </t>
  </si>
  <si>
    <t>Albacora East</t>
  </si>
  <si>
    <t xml:space="preserve">India </t>
  </si>
  <si>
    <t>Seria Light</t>
  </si>
  <si>
    <t xml:space="preserve">Indonesia </t>
  </si>
  <si>
    <t>Champion</t>
  </si>
  <si>
    <t>Champion Condensate</t>
  </si>
  <si>
    <t xml:space="preserve">Iraq </t>
  </si>
  <si>
    <t>Brunei LS Blend</t>
  </si>
  <si>
    <t xml:space="preserve">Ireland </t>
  </si>
  <si>
    <t>Brunei Condensate</t>
  </si>
  <si>
    <t xml:space="preserve">Israel </t>
  </si>
  <si>
    <t xml:space="preserve">Champion Export </t>
  </si>
  <si>
    <t xml:space="preserve">Italy </t>
  </si>
  <si>
    <t>Kole Marine Blend</t>
  </si>
  <si>
    <t xml:space="preserve">Jamaica </t>
  </si>
  <si>
    <t>Lokele</t>
  </si>
  <si>
    <t xml:space="preserve">Japan </t>
  </si>
  <si>
    <t>Moudi Light</t>
  </si>
  <si>
    <t xml:space="preserve">Jordan </t>
  </si>
  <si>
    <t>Moudi Heavy</t>
  </si>
  <si>
    <t xml:space="preserve">Kazakhstan </t>
  </si>
  <si>
    <t>Ebome</t>
  </si>
  <si>
    <t xml:space="preserve">Kenya </t>
  </si>
  <si>
    <t>Cameroon Miscellaneous</t>
  </si>
  <si>
    <t>Kiribati</t>
  </si>
  <si>
    <t>Peace River Light</t>
  </si>
  <si>
    <t>Peace River Medium</t>
  </si>
  <si>
    <t>Peace River Heavy</t>
  </si>
  <si>
    <t xml:space="preserve">Kuwait </t>
  </si>
  <si>
    <t>Manyberries</t>
  </si>
  <si>
    <t xml:space="preserve">Kyrgyzstan </t>
  </si>
  <si>
    <t>Rainbow Light and Medium</t>
  </si>
  <si>
    <t>Pembina</t>
  </si>
  <si>
    <t xml:space="preserve">Latvia </t>
  </si>
  <si>
    <t>Bells Hill Lake</t>
  </si>
  <si>
    <t xml:space="preserve">Lebanon </t>
  </si>
  <si>
    <t>Fosterton Condensate</t>
  </si>
  <si>
    <t xml:space="preserve">Lesotho </t>
  </si>
  <si>
    <t>Rangeland Condensate</t>
  </si>
  <si>
    <t xml:space="preserve">Liberia </t>
  </si>
  <si>
    <t>Redwater</t>
  </si>
  <si>
    <t>Lloydminster</t>
  </si>
  <si>
    <t xml:space="preserve">Liechtenstein </t>
  </si>
  <si>
    <t>Wainwright- Kinsella</t>
  </si>
  <si>
    <t xml:space="preserve">Lithuania </t>
  </si>
  <si>
    <t>Bow River Heavy</t>
  </si>
  <si>
    <t xml:space="preserve">Luxembourg </t>
  </si>
  <si>
    <t>Fosterton</t>
  </si>
  <si>
    <t>Smiley-Coleville</t>
  </si>
  <si>
    <t xml:space="preserve">Madagascar </t>
  </si>
  <si>
    <t>Midale</t>
  </si>
  <si>
    <t xml:space="preserve">Malawi </t>
  </si>
  <si>
    <t>Milk River Pipeline</t>
  </si>
  <si>
    <t xml:space="preserve">Malaysia </t>
  </si>
  <si>
    <t>Ipl-Mix Sweet</t>
  </si>
  <si>
    <t xml:space="preserve">Maldives </t>
  </si>
  <si>
    <t>Ipl-Mix Sour</t>
  </si>
  <si>
    <t xml:space="preserve">Mali </t>
  </si>
  <si>
    <t>Ipl Condensate</t>
  </si>
  <si>
    <t xml:space="preserve">Malta </t>
  </si>
  <si>
    <t>Aurora Light</t>
  </si>
  <si>
    <t xml:space="preserve">Marshall Islands </t>
  </si>
  <si>
    <t>Aurora Condensate</t>
  </si>
  <si>
    <t xml:space="preserve">Mauritania </t>
  </si>
  <si>
    <t>Reagan Field</t>
  </si>
  <si>
    <t xml:space="preserve">Mauritius </t>
  </si>
  <si>
    <t>Synthetic Canada</t>
  </si>
  <si>
    <t xml:space="preserve">Mexico </t>
  </si>
  <si>
    <t>Cold Lake</t>
  </si>
  <si>
    <t>Cold Lake Blend</t>
  </si>
  <si>
    <t>Canadian Federated</t>
  </si>
  <si>
    <t xml:space="preserve">Monaco </t>
  </si>
  <si>
    <t>Chauvin</t>
  </si>
  <si>
    <t xml:space="preserve">Mongolia </t>
  </si>
  <si>
    <t>Gcos</t>
  </si>
  <si>
    <t>Montenegro</t>
  </si>
  <si>
    <t>Gulf Alberta L &amp; M</t>
  </si>
  <si>
    <t xml:space="preserve">Morocco </t>
  </si>
  <si>
    <t>Light Sour Blend</t>
  </si>
  <si>
    <t>Myanmar</t>
  </si>
  <si>
    <t>Lloyd Blend</t>
  </si>
  <si>
    <t xml:space="preserve">Mozambique </t>
  </si>
  <si>
    <t>Peace River Condensate</t>
  </si>
  <si>
    <t xml:space="preserve">Namibia </t>
  </si>
  <si>
    <t>Sarnium Condensate</t>
  </si>
  <si>
    <t>Nauru</t>
  </si>
  <si>
    <t>Saskatchewan Light</t>
  </si>
  <si>
    <t xml:space="preserve">Nepal </t>
  </si>
  <si>
    <t>Sweet Mixed Blend</t>
  </si>
  <si>
    <t xml:space="preserve">Netherlands </t>
  </si>
  <si>
    <t>Syncrude</t>
  </si>
  <si>
    <t xml:space="preserve">New Zealand </t>
  </si>
  <si>
    <t>Rangeland – South L &amp; M</t>
  </si>
  <si>
    <t xml:space="preserve">Nicaragua </t>
  </si>
  <si>
    <t>Northblend Nevis</t>
  </si>
  <si>
    <t xml:space="preserve">Niger </t>
  </si>
  <si>
    <t>Canadian Common Condensate</t>
  </si>
  <si>
    <t xml:space="preserve">Nigeria </t>
  </si>
  <si>
    <t>Canadian Common</t>
  </si>
  <si>
    <t xml:space="preserve">Norway </t>
  </si>
  <si>
    <t>Waterton Condensate</t>
  </si>
  <si>
    <t xml:space="preserve">Oman </t>
  </si>
  <si>
    <t>Panuke Condensate</t>
  </si>
  <si>
    <t xml:space="preserve">Pakistan </t>
  </si>
  <si>
    <t>Federated Light and Medium</t>
  </si>
  <si>
    <t xml:space="preserve">Palau </t>
  </si>
  <si>
    <t>Wabasca</t>
  </si>
  <si>
    <t xml:space="preserve">Panama </t>
  </si>
  <si>
    <t>Hibernia</t>
  </si>
  <si>
    <t xml:space="preserve">Papua New Guinea </t>
  </si>
  <si>
    <t>BC Light</t>
  </si>
  <si>
    <t xml:space="preserve">Paraguay </t>
  </si>
  <si>
    <t>Boundary</t>
  </si>
  <si>
    <t xml:space="preserve">Peru </t>
  </si>
  <si>
    <t>Albian Heavy</t>
  </si>
  <si>
    <t xml:space="preserve">Philippines </t>
  </si>
  <si>
    <t>Koch Alberta</t>
  </si>
  <si>
    <t xml:space="preserve">Poland </t>
  </si>
  <si>
    <t>Terra Nova</t>
  </si>
  <si>
    <t xml:space="preserve">Portugal </t>
  </si>
  <si>
    <t>Echo Blend</t>
  </si>
  <si>
    <t xml:space="preserve">Qatar </t>
  </si>
  <si>
    <t>Western Canadian Blend</t>
  </si>
  <si>
    <t xml:space="preserve">Romania </t>
  </si>
  <si>
    <t>Western Canadian Select</t>
  </si>
  <si>
    <t>Russian Federation</t>
  </si>
  <si>
    <t>White Rose</t>
  </si>
  <si>
    <t xml:space="preserve">Rwanda </t>
  </si>
  <si>
    <t>Access</t>
  </si>
  <si>
    <t xml:space="preserve">Saint Kitts and Nevis </t>
  </si>
  <si>
    <t>Premium Albian Synthetic Heavy</t>
  </si>
  <si>
    <t xml:space="preserve">Saint Lucia </t>
  </si>
  <si>
    <t>Albian Residuum Blend (ARB)</t>
  </si>
  <si>
    <t xml:space="preserve">Saint Vincent and the Grenadines </t>
  </si>
  <si>
    <t>Christina Lake</t>
  </si>
  <si>
    <t xml:space="preserve">Samoa </t>
  </si>
  <si>
    <t>CNRL</t>
  </si>
  <si>
    <t xml:space="preserve">San Marino </t>
  </si>
  <si>
    <t>Husky Synthetic Blend</t>
  </si>
  <si>
    <t xml:space="preserve">Sao Tome and Principe </t>
  </si>
  <si>
    <t>Premium Albian Synthetic (PAS)</t>
  </si>
  <si>
    <t xml:space="preserve">Saudi Arabia </t>
  </si>
  <si>
    <t>Seal Heavy(SH)</t>
  </si>
  <si>
    <t xml:space="preserve">Senegal </t>
  </si>
  <si>
    <t>Suncor Synthetic A (OSA)</t>
  </si>
  <si>
    <t>Serbia</t>
  </si>
  <si>
    <t>Suncor Synthetic H (OSH)</t>
  </si>
  <si>
    <t xml:space="preserve">Seychelles </t>
  </si>
  <si>
    <t>Peace Sour</t>
  </si>
  <si>
    <t xml:space="preserve">Sierra Leone </t>
  </si>
  <si>
    <t>Western Canadian Resid</t>
  </si>
  <si>
    <t xml:space="preserve">Singapore </t>
  </si>
  <si>
    <t>Christina Dilbit Blend</t>
  </si>
  <si>
    <t xml:space="preserve">Slovakia </t>
  </si>
  <si>
    <t>Christina Lake Dilbit</t>
  </si>
  <si>
    <t xml:space="preserve">Slovenia </t>
  </si>
  <si>
    <t>Doba Blend (Early Production)</t>
  </si>
  <si>
    <t xml:space="preserve">Solomon Islands </t>
  </si>
  <si>
    <t>Doba Blend (Later Production)</t>
  </si>
  <si>
    <t xml:space="preserve">Somalia </t>
  </si>
  <si>
    <t>Chile Miscellaneous</t>
  </si>
  <si>
    <t xml:space="preserve">South Africa </t>
  </si>
  <si>
    <t>Taching (Daqing)</t>
  </si>
  <si>
    <t xml:space="preserve">South Sudan </t>
  </si>
  <si>
    <t>Shengli</t>
  </si>
  <si>
    <t xml:space="preserve">Spain </t>
  </si>
  <si>
    <t>Beibu</t>
  </si>
  <si>
    <t xml:space="preserve">Sri Lanka </t>
  </si>
  <si>
    <t>Chengbei</t>
  </si>
  <si>
    <t xml:space="preserve">Sudan </t>
  </si>
  <si>
    <t>Lufeng</t>
  </si>
  <si>
    <t xml:space="preserve">Suriname </t>
  </si>
  <si>
    <t>Xijiang</t>
  </si>
  <si>
    <t xml:space="preserve">Swaziland </t>
  </si>
  <si>
    <t>Wei Zhou</t>
  </si>
  <si>
    <t xml:space="preserve">Sweden </t>
  </si>
  <si>
    <t>Liu Hua</t>
  </si>
  <si>
    <t>Switzerland</t>
  </si>
  <si>
    <t>Boz Hong</t>
  </si>
  <si>
    <t>Syrian Arab Republic</t>
  </si>
  <si>
    <t>Peng Lai</t>
  </si>
  <si>
    <t xml:space="preserve">Tajikistan </t>
  </si>
  <si>
    <t>Xi Xiang</t>
  </si>
  <si>
    <t>Onto</t>
  </si>
  <si>
    <t xml:space="preserve">Thailand </t>
  </si>
  <si>
    <t>Putamayo</t>
  </si>
  <si>
    <t>Timor Leste</t>
  </si>
  <si>
    <t>Rio Zulia</t>
  </si>
  <si>
    <t xml:space="preserve">Togo </t>
  </si>
  <si>
    <t>Orito</t>
  </si>
  <si>
    <t>Tonga</t>
  </si>
  <si>
    <t>Cano-Limon</t>
  </si>
  <si>
    <t xml:space="preserve">Trinidad and Tobago </t>
  </si>
  <si>
    <t>Lasmo</t>
  </si>
  <si>
    <t xml:space="preserve">Tunisia </t>
  </si>
  <si>
    <t>Cano Duya-1</t>
  </si>
  <si>
    <t xml:space="preserve">Turkey </t>
  </si>
  <si>
    <t>Corocora-1</t>
  </si>
  <si>
    <t xml:space="preserve">Turkmenistan </t>
  </si>
  <si>
    <t>Suria Sur-1</t>
  </si>
  <si>
    <t>Tuvalu</t>
  </si>
  <si>
    <t>Tunane-1</t>
  </si>
  <si>
    <t xml:space="preserve">Uganda </t>
  </si>
  <si>
    <t>Casanare</t>
  </si>
  <si>
    <t xml:space="preserve">Ukraine </t>
  </si>
  <si>
    <t>Cusiana</t>
  </si>
  <si>
    <t>Vasconia</t>
  </si>
  <si>
    <t>Castilla Blend</t>
  </si>
  <si>
    <t>United States of America</t>
  </si>
  <si>
    <t>Cupiaga</t>
  </si>
  <si>
    <t xml:space="preserve">Uruguay </t>
  </si>
  <si>
    <t>South Blend</t>
  </si>
  <si>
    <t xml:space="preserve">Uzbekistan </t>
  </si>
  <si>
    <t>Brazzaville Emeraude</t>
  </si>
  <si>
    <t xml:space="preserve">Vanuatu </t>
  </si>
  <si>
    <t>Brazzaville Djeno Blend</t>
  </si>
  <si>
    <t>Brazzaville Viodo Marina-1</t>
  </si>
  <si>
    <t xml:space="preserve">Viet Nam </t>
  </si>
  <si>
    <t>Brazzaville Nkossa</t>
  </si>
  <si>
    <t>Kinshasa Muanda</t>
  </si>
  <si>
    <t xml:space="preserve">Zambia </t>
  </si>
  <si>
    <t>Kinshasa Congo/Zaire</t>
  </si>
  <si>
    <t xml:space="preserve">Zimbabwe </t>
  </si>
  <si>
    <t>Kinshasa Coco</t>
  </si>
  <si>
    <t>Cote_d’Ivoire</t>
  </si>
  <si>
    <t>Espoir</t>
  </si>
  <si>
    <t>http://www.un.org/en/member-states/</t>
  </si>
  <si>
    <t>Lion Cote</t>
  </si>
  <si>
    <t>23.01.2017</t>
  </si>
  <si>
    <t>Dan</t>
  </si>
  <si>
    <t>Gorm</t>
  </si>
  <si>
    <t>Danish North Sea</t>
  </si>
  <si>
    <t>Dubai (Fateh)</t>
  </si>
  <si>
    <t>Margham Light</t>
  </si>
  <si>
    <t>Oriente</t>
  </si>
  <si>
    <t>Quito</t>
  </si>
  <si>
    <t>Santa Elena</t>
  </si>
  <si>
    <t>Limoncoha-1</t>
  </si>
  <si>
    <t>Frontera-1</t>
  </si>
  <si>
    <t>Bogi-1</t>
  </si>
  <si>
    <t>Napo</t>
  </si>
  <si>
    <t>Napo Light</t>
  </si>
  <si>
    <t>Belayim</t>
  </si>
  <si>
    <t>El Morgan</t>
  </si>
  <si>
    <t>Rhas Gharib</t>
  </si>
  <si>
    <t>Gulf of Suez Mix</t>
  </si>
  <si>
    <t>Geysum</t>
  </si>
  <si>
    <t>East Gharib (J-1)</t>
  </si>
  <si>
    <t>Mango-1</t>
  </si>
  <si>
    <t>Rhas Budran</t>
  </si>
  <si>
    <t>Zeit Bay</t>
  </si>
  <si>
    <t>East Zeit Mix</t>
  </si>
  <si>
    <t>Equatorial_Guinea</t>
  </si>
  <si>
    <t>Zafiro</t>
  </si>
  <si>
    <t>Alba Condensate</t>
  </si>
  <si>
    <t>Ceiba</t>
  </si>
  <si>
    <t>Gamba</t>
  </si>
  <si>
    <t>Mandji (Gab)</t>
  </si>
  <si>
    <t>Lucina Marine</t>
  </si>
  <si>
    <t>Oguendjo</t>
  </si>
  <si>
    <t>Rabi-Kouanga</t>
  </si>
  <si>
    <t>T’Catamba</t>
  </si>
  <si>
    <t>Rabi</t>
  </si>
  <si>
    <t>Rabi Blend</t>
  </si>
  <si>
    <t>Rabi Light</t>
  </si>
  <si>
    <t>Etame Marin</t>
  </si>
  <si>
    <t>Olende</t>
  </si>
  <si>
    <t>Gabonian Miscellaneous</t>
  </si>
  <si>
    <t>Georgian Miscellaneous</t>
  </si>
  <si>
    <t>Bonsu</t>
  </si>
  <si>
    <t>Salt Pond</t>
  </si>
  <si>
    <t>Coban</t>
  </si>
  <si>
    <t>Rubelsanto</t>
  </si>
  <si>
    <t>Bombay High</t>
  </si>
  <si>
    <t>Minas (Sumatron Light)</t>
  </si>
  <si>
    <t>Ardjuna</t>
  </si>
  <si>
    <t>Attaka</t>
  </si>
  <si>
    <t>Suri</t>
  </si>
  <si>
    <t>Sanga Sanga</t>
  </si>
  <si>
    <t>Sepinggan</t>
  </si>
  <si>
    <t>Walio</t>
  </si>
  <si>
    <t>Arimbi</t>
  </si>
  <si>
    <t>Poleng</t>
  </si>
  <si>
    <t>Handil</t>
  </si>
  <si>
    <t>Jatibarang</t>
  </si>
  <si>
    <t>Cinta</t>
  </si>
  <si>
    <t>Bekapai</t>
  </si>
  <si>
    <t>Katapa</t>
  </si>
  <si>
    <t>Salawati</t>
  </si>
  <si>
    <t>Duri (Sumatran Heavy)</t>
  </si>
  <si>
    <t>Sembakung</t>
  </si>
  <si>
    <t>Badak</t>
  </si>
  <si>
    <t>Arun Condensate</t>
  </si>
  <si>
    <t>Udang</t>
  </si>
  <si>
    <t>Klamono</t>
  </si>
  <si>
    <t>Bunya</t>
  </si>
  <si>
    <t>Pamusian</t>
  </si>
  <si>
    <t>Kerindigan</t>
  </si>
  <si>
    <t>Melahin</t>
  </si>
  <si>
    <t>Bunyu</t>
  </si>
  <si>
    <t>Camar</t>
  </si>
  <si>
    <t>Cinta Heavy</t>
  </si>
  <si>
    <t>Lalang</t>
  </si>
  <si>
    <t>Kakap</t>
  </si>
  <si>
    <t>Sisi-1</t>
  </si>
  <si>
    <t>Giti-1</t>
  </si>
  <si>
    <t>Ayu-1</t>
  </si>
  <si>
    <t>Bima</t>
  </si>
  <si>
    <t>Padang Isle</t>
  </si>
  <si>
    <t>Intan</t>
  </si>
  <si>
    <t>Sepinggan - Yakin Mixed</t>
  </si>
  <si>
    <t>Widuri</t>
  </si>
  <si>
    <t>Belida</t>
  </si>
  <si>
    <t>Senipah</t>
  </si>
  <si>
    <t>Iranian Light</t>
  </si>
  <si>
    <t>Iranian Heavy</t>
  </si>
  <si>
    <t>Soroosh (Cyrus)</t>
  </si>
  <si>
    <t>Dorrood (Darius)</t>
  </si>
  <si>
    <t>Rostam</t>
  </si>
  <si>
    <t>Salmon (Sassan)</t>
  </si>
  <si>
    <t>Foroozan (Fereidoon)</t>
  </si>
  <si>
    <t>Aboozar (Ardeshir)</t>
  </si>
  <si>
    <t>Sirri</t>
  </si>
  <si>
    <t>Bahrgansar/Nowruz (SIRIP Blend)</t>
  </si>
  <si>
    <t>Bahr/Nowruz</t>
  </si>
  <si>
    <t>Iranian Miscellaneous</t>
  </si>
  <si>
    <t>Basrah Light (Pers. Gulf)</t>
  </si>
  <si>
    <t>Kirkuk (Pers. Gulf)</t>
  </si>
  <si>
    <t>Mishrif (Pers. Gulf)</t>
  </si>
  <si>
    <t>Bai Hasson (Pers. Gulf)</t>
  </si>
  <si>
    <t>Basrah Medium (Pers. Gulf)</t>
  </si>
  <si>
    <t>Basrah Heavy (Pers. Gulf)</t>
  </si>
  <si>
    <t>Kirkuk Blend (Pers. Gulf)</t>
  </si>
  <si>
    <t>N. Rumalia (Pers. Gulf)</t>
  </si>
  <si>
    <t>Ras el Behar</t>
  </si>
  <si>
    <t>Basrah Light (Red Sea)</t>
  </si>
  <si>
    <t>Kirkuk (Red Sea)</t>
  </si>
  <si>
    <t>Mishrif (Red Sea)</t>
  </si>
  <si>
    <t>Bai Hasson (Red Sea)</t>
  </si>
  <si>
    <t>Basrah Medium (Red Sea)</t>
  </si>
  <si>
    <t>Basrah Heavy (Red Sea)</t>
  </si>
  <si>
    <t>Kirkuk Blend (Red Sea)</t>
  </si>
  <si>
    <t>N. Rumalia (Red Sea)</t>
  </si>
  <si>
    <t>Ratawi</t>
  </si>
  <si>
    <t>Basrah Light (Turkey)</t>
  </si>
  <si>
    <t>Kirkuk (Turkey)</t>
  </si>
  <si>
    <t>Mishrif (Turkey)</t>
  </si>
  <si>
    <t>Bai Hasson (Turkey)</t>
  </si>
  <si>
    <t>Basrah Medium (Turkey)</t>
  </si>
  <si>
    <t>Basrah Heavy (Turkey)</t>
  </si>
  <si>
    <t>Kirkuk Blend (Turkey)</t>
  </si>
  <si>
    <t>N. Rumalia (Turkey)</t>
  </si>
  <si>
    <t>FAO Blend</t>
  </si>
  <si>
    <t>Kumkol</t>
  </si>
  <si>
    <t>CPC Blend</t>
  </si>
  <si>
    <t>Mina al Ahmadi (Kuwait Export)</t>
  </si>
  <si>
    <t>Magwa (Lower Jurassic)</t>
  </si>
  <si>
    <t xml:space="preserve">Burgan (Wafra) </t>
  </si>
  <si>
    <t>Bu Attifel</t>
  </si>
  <si>
    <t>Amna (high pour)</t>
  </si>
  <si>
    <t>Brega</t>
  </si>
  <si>
    <t>Sirtica</t>
  </si>
  <si>
    <t>Zueitina</t>
  </si>
  <si>
    <t>Bunker Hunt</t>
  </si>
  <si>
    <t>El Hofra</t>
  </si>
  <si>
    <t>Dahra</t>
  </si>
  <si>
    <t>Sarir</t>
  </si>
  <si>
    <t>Zueitina Condensate</t>
  </si>
  <si>
    <t>El Sharara</t>
  </si>
  <si>
    <t>Miri Light</t>
  </si>
  <si>
    <t>Tembungo</t>
  </si>
  <si>
    <t>Labuan Blend</t>
  </si>
  <si>
    <t>Tapis</t>
  </si>
  <si>
    <t>Tembungo (2)</t>
  </si>
  <si>
    <t>Bintulu</t>
  </si>
  <si>
    <t>Bekok</t>
  </si>
  <si>
    <t>Pulai</t>
  </si>
  <si>
    <t>Dulang</t>
  </si>
  <si>
    <t>Chinguetti</t>
  </si>
  <si>
    <t>Isthmus</t>
  </si>
  <si>
    <t>Maya</t>
  </si>
  <si>
    <t>Olmeca</t>
  </si>
  <si>
    <t>Altamira</t>
  </si>
  <si>
    <t>Topped Isthmus</t>
  </si>
  <si>
    <t>Alba (Ned)</t>
  </si>
  <si>
    <t>Eocene (Wafra)</t>
  </si>
  <si>
    <t>Hout</t>
  </si>
  <si>
    <t>Khafji</t>
  </si>
  <si>
    <t>Burgan (Wafra)</t>
  </si>
  <si>
    <t>Neutral Zone Mix</t>
  </si>
  <si>
    <t>Khafji Blend</t>
  </si>
  <si>
    <t>Forcados Blend</t>
  </si>
  <si>
    <t>Escravos</t>
  </si>
  <si>
    <t>Brass River</t>
  </si>
  <si>
    <t>Qua Iboe</t>
  </si>
  <si>
    <t>Bonny Medium</t>
  </si>
  <si>
    <t>Pennington</t>
  </si>
  <si>
    <t>Bomu</t>
  </si>
  <si>
    <t>Bonny Light</t>
  </si>
  <si>
    <t>Brass Blend</t>
  </si>
  <si>
    <t>Gilli Gilli</t>
  </si>
  <si>
    <t>Adanga</t>
  </si>
  <si>
    <t>Iyak-3</t>
  </si>
  <si>
    <t>Antan</t>
  </si>
  <si>
    <t>OSO</t>
  </si>
  <si>
    <t>Ukpokiti</t>
  </si>
  <si>
    <t>Yoho</t>
  </si>
  <si>
    <t>Okwori</t>
  </si>
  <si>
    <t>Bonga</t>
  </si>
  <si>
    <t>ERHA</t>
  </si>
  <si>
    <t>Amenam Blend</t>
  </si>
  <si>
    <t>Akpo</t>
  </si>
  <si>
    <t>EA</t>
  </si>
  <si>
    <t>Agbami</t>
  </si>
  <si>
    <t>Ekofisk</t>
  </si>
  <si>
    <t>Tor</t>
  </si>
  <si>
    <t>Statfjord</t>
  </si>
  <si>
    <t>Heidrun</t>
  </si>
  <si>
    <t>Norwegian Forties</t>
  </si>
  <si>
    <t>Gullfaks</t>
  </si>
  <si>
    <t>Oseberg</t>
  </si>
  <si>
    <t>Norne</t>
  </si>
  <si>
    <t>Troll</t>
  </si>
  <si>
    <t>Draugen</t>
  </si>
  <si>
    <t xml:space="preserve">Sleipner Condensate </t>
  </si>
  <si>
    <t>Oman Export</t>
  </si>
  <si>
    <t>Papua_New_Guinea</t>
  </si>
  <si>
    <t>Kutubu</t>
  </si>
  <si>
    <t>Loreto</t>
  </si>
  <si>
    <t>Talara</t>
  </si>
  <si>
    <t>High Cold Test</t>
  </si>
  <si>
    <t>Bayovar</t>
  </si>
  <si>
    <t>Low Cold Test</t>
  </si>
  <si>
    <t>Carmen Central-5</t>
  </si>
  <si>
    <t>Shiviyacu-23</t>
  </si>
  <si>
    <t>Mayna</t>
  </si>
  <si>
    <t>Nido</t>
  </si>
  <si>
    <t>Philippines Miscellaneous</t>
  </si>
  <si>
    <t>Dukhan</t>
  </si>
  <si>
    <t>Qatar Marine</t>
  </si>
  <si>
    <t>Qatar Land</t>
  </si>
  <si>
    <t>Urals</t>
  </si>
  <si>
    <t>Russian Export Blend</t>
  </si>
  <si>
    <t>M100</t>
  </si>
  <si>
    <t>M100 Heavy</t>
  </si>
  <si>
    <t>Siberian Light</t>
  </si>
  <si>
    <t>E4 (Gravenshon)</t>
  </si>
  <si>
    <t>E4 Heavy</t>
  </si>
  <si>
    <t>Purovsky Condensate</t>
  </si>
  <si>
    <t>Sokol</t>
  </si>
  <si>
    <t>Saudi_Arabia</t>
  </si>
  <si>
    <t>Light (Pers. Gulf)</t>
  </si>
  <si>
    <t>Heavy (Pers. Gulf) (Safaniya)</t>
  </si>
  <si>
    <t>Medium (Pers. Gulf) (Khursaniyah)</t>
  </si>
  <si>
    <t>Extra Light (Pers. Gulf) (Berri)</t>
  </si>
  <si>
    <t>Light (Yanbu)</t>
  </si>
  <si>
    <t>Heavy (Yanbu)</t>
  </si>
  <si>
    <t>Medium (Yanbu)</t>
  </si>
  <si>
    <t>Berri (Yanbu)</t>
  </si>
  <si>
    <t>Medium (Zuluf/Marjan)</t>
  </si>
  <si>
    <t>Rantau</t>
  </si>
  <si>
    <t>Amposta Marina North</t>
  </si>
  <si>
    <t>Casablanca</t>
  </si>
  <si>
    <t>El Dorado</t>
  </si>
  <si>
    <t>Syrian Straight</t>
  </si>
  <si>
    <t>Thayyem</t>
  </si>
  <si>
    <t>Omar Blend</t>
  </si>
  <si>
    <t>Omar</t>
  </si>
  <si>
    <t>Syrian Light</t>
  </si>
  <si>
    <t>Souedie</t>
  </si>
  <si>
    <t>Erawan Condensate</t>
  </si>
  <si>
    <t>Sirikit</t>
  </si>
  <si>
    <t>Nang Nuan</t>
  </si>
  <si>
    <t>Bualuang</t>
  </si>
  <si>
    <t>Benchamas</t>
  </si>
  <si>
    <t>Trinidad_Tobago</t>
  </si>
  <si>
    <t>Galeota Mix</t>
  </si>
  <si>
    <t>Trintopec</t>
  </si>
  <si>
    <t>Land/Trinmar</t>
  </si>
  <si>
    <t>Calypso Miscellaneous</t>
  </si>
  <si>
    <t>Zarzaitine</t>
  </si>
  <si>
    <t>Ashtart</t>
  </si>
  <si>
    <t>El Borma</t>
  </si>
  <si>
    <t>Ezzaouia-2</t>
  </si>
  <si>
    <t>Turkish Miscellaneous</t>
  </si>
  <si>
    <t>Ukraine Miscellaneous</t>
  </si>
  <si>
    <t>Al Bunduq</t>
  </si>
  <si>
    <t>Mubarraz</t>
  </si>
  <si>
    <t>Murban</t>
  </si>
  <si>
    <t>Zakum (Lower Zakum/Abu Dhabi Marine)</t>
  </si>
  <si>
    <t>Umm Shaif (Abu Dhabi Marine)</t>
  </si>
  <si>
    <t>Arzanah</t>
  </si>
  <si>
    <t>Abu Al Bu Khoosh</t>
  </si>
  <si>
    <t>Murban Bottoms</t>
  </si>
  <si>
    <t>Top Murban</t>
  </si>
  <si>
    <t>Upper Zakum</t>
  </si>
  <si>
    <t>Rak Condensate</t>
  </si>
  <si>
    <t>Ras Al Khaimah Miscellaneous</t>
  </si>
  <si>
    <t>Mubarek. Sharjah</t>
  </si>
  <si>
    <t>Sharjah Condensate</t>
  </si>
  <si>
    <t>United_Kingdom</t>
  </si>
  <si>
    <t>Auk</t>
  </si>
  <si>
    <t>Beatrice</t>
  </si>
  <si>
    <t>Brae</t>
  </si>
  <si>
    <t>Buchan</t>
  </si>
  <si>
    <t>Claymore</t>
  </si>
  <si>
    <t>S.V. (Brent)</t>
  </si>
  <si>
    <t>Tartan</t>
  </si>
  <si>
    <t>Tern</t>
  </si>
  <si>
    <t>Magnus</t>
  </si>
  <si>
    <t>Dunlin</t>
  </si>
  <si>
    <t>Fulmar</t>
  </si>
  <si>
    <t>Hutton</t>
  </si>
  <si>
    <t>N.W. Hutton</t>
  </si>
  <si>
    <t>Maureen</t>
  </si>
  <si>
    <t>Murchison</t>
  </si>
  <si>
    <t>Ninian Blend</t>
  </si>
  <si>
    <t>Montrose</t>
  </si>
  <si>
    <t>Beryl</t>
  </si>
  <si>
    <t>Piper</t>
  </si>
  <si>
    <t>Forties</t>
  </si>
  <si>
    <t>Brent Blend</t>
  </si>
  <si>
    <t>Flotta</t>
  </si>
  <si>
    <t>Thistle</t>
  </si>
  <si>
    <t>S.V. (Ninian)</t>
  </si>
  <si>
    <t>Argyle</t>
  </si>
  <si>
    <t>Heather</t>
  </si>
  <si>
    <t>South Birch</t>
  </si>
  <si>
    <t>Wytch Farm</t>
  </si>
  <si>
    <t>Cormorant. North</t>
  </si>
  <si>
    <t>Cormorant. South (Cormorant “A”)</t>
  </si>
  <si>
    <t>Alba</t>
  </si>
  <si>
    <t>Foinhaven</t>
  </si>
  <si>
    <t>Schiehallion</t>
  </si>
  <si>
    <t>Captain</t>
  </si>
  <si>
    <t>Harding</t>
  </si>
  <si>
    <t>US</t>
  </si>
  <si>
    <t xml:space="preserve">Alaska ANS </t>
  </si>
  <si>
    <t xml:space="preserve">Colorado Niobrara </t>
  </si>
  <si>
    <t xml:space="preserve">New Mexico Four Corners </t>
  </si>
  <si>
    <t xml:space="preserve">North Dakota Bakken </t>
  </si>
  <si>
    <t xml:space="preserve">North Dakota Sweet </t>
  </si>
  <si>
    <t xml:space="preserve">Texas WTI </t>
  </si>
  <si>
    <t>Texas Eagle Ford</t>
  </si>
  <si>
    <t xml:space="preserve">Utah Covenant </t>
  </si>
  <si>
    <t xml:space="preserve">Beta </t>
  </si>
  <si>
    <t xml:space="preserve">Carpinteria </t>
  </si>
  <si>
    <t xml:space="preserve">Dos Cuadras </t>
  </si>
  <si>
    <t xml:space="preserve">Hondo </t>
  </si>
  <si>
    <t xml:space="preserve">Hueneme </t>
  </si>
  <si>
    <t xml:space="preserve">Pescado </t>
  </si>
  <si>
    <t xml:space="preserve">Point Arguello </t>
  </si>
  <si>
    <t xml:space="preserve">Point Pedernales </t>
  </si>
  <si>
    <t xml:space="preserve">Sacate </t>
  </si>
  <si>
    <t xml:space="preserve">Santa Clara </t>
  </si>
  <si>
    <t xml:space="preserve">Sockeye </t>
  </si>
  <si>
    <t>Uzbekistan Miscellaneous</t>
  </si>
  <si>
    <t>Jobo (Monagas)</t>
  </si>
  <si>
    <t>Lama Lamar</t>
  </si>
  <si>
    <t>Mariago</t>
  </si>
  <si>
    <t>Ruiz</t>
  </si>
  <si>
    <t>Tucipido</t>
  </si>
  <si>
    <t>Venez Lot 17</t>
  </si>
  <si>
    <t>Mara 16/18</t>
  </si>
  <si>
    <t>Tia Juana Light</t>
  </si>
  <si>
    <t>Tia Juana Med 26</t>
  </si>
  <si>
    <t>Officina</t>
  </si>
  <si>
    <t>Bachaquero</t>
  </si>
  <si>
    <t>Cento Lago</t>
  </si>
  <si>
    <t>Lagunillas</t>
  </si>
  <si>
    <t>La Rosa Medium</t>
  </si>
  <si>
    <t>San Joaquin</t>
  </si>
  <si>
    <t>Lagotreco</t>
  </si>
  <si>
    <t>Lagocinco</t>
  </si>
  <si>
    <t>Boscan</t>
  </si>
  <si>
    <t>Leona</t>
  </si>
  <si>
    <t>Barinas</t>
  </si>
  <si>
    <t>Sylvestre</t>
  </si>
  <si>
    <t>Mesa</t>
  </si>
  <si>
    <t>Ceuta</t>
  </si>
  <si>
    <t>Lago Medio</t>
  </si>
  <si>
    <t>Tigre</t>
  </si>
  <si>
    <t>Anaco Wax</t>
  </si>
  <si>
    <t>Santa Rosa</t>
  </si>
  <si>
    <t>Bombai</t>
  </si>
  <si>
    <t>Aguasay</t>
  </si>
  <si>
    <t>Anaco</t>
  </si>
  <si>
    <t>BCF-Bach/Lag17</t>
  </si>
  <si>
    <t>BCF-Bach/Lag21</t>
  </si>
  <si>
    <t>BCF-21.9</t>
  </si>
  <si>
    <t>BCF-24</t>
  </si>
  <si>
    <t>BCF-31</t>
  </si>
  <si>
    <t>BCF Blend</t>
  </si>
  <si>
    <t>Bolival Coast</t>
  </si>
  <si>
    <t>Ceuta/Bach 18</t>
  </si>
  <si>
    <t>Corridor Block</t>
  </si>
  <si>
    <t>Cretaceous</t>
  </si>
  <si>
    <t>Guanipa</t>
  </si>
  <si>
    <t>Lago Mix Med.</t>
  </si>
  <si>
    <t>Larosa/Lagun</t>
  </si>
  <si>
    <t>Menemoto</t>
  </si>
  <si>
    <t>Cabimas</t>
  </si>
  <si>
    <t>BCF-23</t>
  </si>
  <si>
    <t>Oficina/Mesa</t>
  </si>
  <si>
    <t>Pilon</t>
  </si>
  <si>
    <t>Recon (Venez)</t>
  </si>
  <si>
    <t>102 Tj (25)</t>
  </si>
  <si>
    <t>Tjl Cretaceous</t>
  </si>
  <si>
    <t>Tia Juana Pesado (Heavy)</t>
  </si>
  <si>
    <t>Mesa-Recon</t>
  </si>
  <si>
    <t>Oritupano</t>
  </si>
  <si>
    <t>Hombre Pintado</t>
  </si>
  <si>
    <t>Merey</t>
  </si>
  <si>
    <t>Lago Light</t>
  </si>
  <si>
    <t>Laguna</t>
  </si>
  <si>
    <t>Bach/Cueta Mix</t>
  </si>
  <si>
    <t>Bachaquero 13</t>
  </si>
  <si>
    <t>Ceuta – 28</t>
  </si>
  <si>
    <t>Temblador</t>
  </si>
  <si>
    <t>Lagomar</t>
  </si>
  <si>
    <t>Taparito</t>
  </si>
  <si>
    <t>BCF-Heavy</t>
  </si>
  <si>
    <t>BCF-Medium</t>
  </si>
  <si>
    <t>Caripito Blend</t>
  </si>
  <si>
    <t>Laguna/Ceuta Mix</t>
  </si>
  <si>
    <t>Morichal</t>
  </si>
  <si>
    <t>Pedenales</t>
  </si>
  <si>
    <t>Quiriquire</t>
  </si>
  <si>
    <t>Tucupita</t>
  </si>
  <si>
    <t>Furrial-2 (E. Venezuela)</t>
  </si>
  <si>
    <t>Curazao Blend</t>
  </si>
  <si>
    <t>Santa Barbara</t>
  </si>
  <si>
    <t>Cerro Negro</t>
  </si>
  <si>
    <t>BCF22</t>
  </si>
  <si>
    <t>Hamaca</t>
  </si>
  <si>
    <t>Zuata 10</t>
  </si>
  <si>
    <t>Zuata 20</t>
  </si>
  <si>
    <t>Zuata 30</t>
  </si>
  <si>
    <t>Monogas</t>
  </si>
  <si>
    <t>Corocoro</t>
  </si>
  <si>
    <t>Petrozuata</t>
  </si>
  <si>
    <t>Morichal 16</t>
  </si>
  <si>
    <t>Guafita</t>
  </si>
  <si>
    <t>Bach Ho (White Tiger)</t>
  </si>
  <si>
    <t>Dai Hung (Big Bear)</t>
  </si>
  <si>
    <t>Rang Dong</t>
  </si>
  <si>
    <t>Ruby</t>
  </si>
  <si>
    <t>Su Tu Den (Black Lion)</t>
  </si>
  <si>
    <t>North Yemeni Blend</t>
  </si>
  <si>
    <t>Alif</t>
  </si>
  <si>
    <t>Maarib Lt.</t>
  </si>
  <si>
    <t>Masila Blend</t>
  </si>
  <si>
    <t>Shabwa Blend</t>
  </si>
  <si>
    <t>Część A. Paliwa bez zawartości biokomponentów.</t>
  </si>
  <si>
    <t>Kod referencyjny podmiotu realizującego NCR</t>
  </si>
  <si>
    <t>Rodzaj paliwa</t>
  </si>
  <si>
    <t>Ropa naftowa konwencjonalna</t>
  </si>
  <si>
    <t>2710 20</t>
  </si>
  <si>
    <t>2711 12</t>
  </si>
  <si>
    <t>2711 13</t>
  </si>
  <si>
    <t>2711 19 00</t>
  </si>
  <si>
    <t>2711 21 00</t>
  </si>
  <si>
    <t>2711 11 00</t>
  </si>
  <si>
    <t>Kod CN paliwa</t>
  </si>
  <si>
    <t>Źródło surowca lub procesu</t>
  </si>
  <si>
    <t>Benzyna_silnikowa</t>
  </si>
  <si>
    <t>Paliwo ciekłe z gazu ziemnego</t>
  </si>
  <si>
    <t>Paliwo ciekłe z węgla</t>
  </si>
  <si>
    <t>Bitum naturalny</t>
  </si>
  <si>
    <t>Łupek naftowy</t>
  </si>
  <si>
    <t>Olej_napedowy</t>
  </si>
  <si>
    <t>Gaz_skroplony_LPG</t>
  </si>
  <si>
    <t>Sprezony_gaz_ziemny_CNG</t>
  </si>
  <si>
    <t>Skroplony_gaz_ziemny_LNG</t>
  </si>
  <si>
    <t>Olej_do_silnikow_statkow_zeglugi_srodladowej</t>
  </si>
  <si>
    <t>Jakiekolwiek źródła kopalne</t>
  </si>
  <si>
    <t>Gaz ziemny, mieszanka UE</t>
  </si>
  <si>
    <t>UE</t>
  </si>
  <si>
    <t>Poza UE</t>
  </si>
  <si>
    <t>Poza_UE</t>
  </si>
  <si>
    <t>Państwo pochodzenia paliwa</t>
  </si>
  <si>
    <t>A1</t>
  </si>
  <si>
    <t>A2</t>
  </si>
  <si>
    <t>A3</t>
  </si>
  <si>
    <t>A4</t>
  </si>
  <si>
    <t>A5</t>
  </si>
  <si>
    <t>A6</t>
  </si>
  <si>
    <t>Miejsce zakupu paliwa (nazwa obiektu)</t>
  </si>
  <si>
    <t>A7</t>
  </si>
  <si>
    <t>Państwo pochodzenia surowca</t>
  </si>
  <si>
    <t>Wybierz_panstwo</t>
  </si>
  <si>
    <t>A8</t>
  </si>
  <si>
    <t>Nazwa handlowa surowca</t>
  </si>
  <si>
    <t xml:space="preserve">United_Arab_Emirates </t>
  </si>
  <si>
    <t>United_States</t>
  </si>
  <si>
    <t>Trinidad_and_Tobago</t>
  </si>
  <si>
    <t>(prosze wpisac)</t>
  </si>
  <si>
    <t>(prosz wpisac)</t>
  </si>
  <si>
    <t>Inne</t>
  </si>
  <si>
    <r>
      <t>Gęstość surowca [</t>
    </r>
    <r>
      <rPr>
        <b/>
        <vertAlign val="superscript"/>
        <sz val="9"/>
        <rFont val="Arial"/>
        <family val="2"/>
        <charset val="238"/>
      </rPr>
      <t>o</t>
    </r>
    <r>
      <rPr>
        <b/>
        <sz val="9"/>
        <rFont val="Arial"/>
        <family val="2"/>
        <charset val="238"/>
      </rPr>
      <t>API]</t>
    </r>
  </si>
  <si>
    <t>Litr [l]</t>
  </si>
  <si>
    <t>Sprezony_gaz_ziemny_CNG MJ/kg</t>
  </si>
  <si>
    <t>Olej_napedowy MJ/l</t>
  </si>
  <si>
    <t>Olej_do_silnikow_statkow_zeglugi_srodladowej MJ/l</t>
  </si>
  <si>
    <t>Gaz_skroplony_LPG MJ/kg</t>
  </si>
  <si>
    <t>Skroplony_gaz_ziemny_LNG MJ/kg</t>
  </si>
  <si>
    <t>Benzyna_silnikowa MJ/l</t>
  </si>
  <si>
    <t>Wybierz jednostkę</t>
  </si>
  <si>
    <t>Jednostka ilości paliwa</t>
  </si>
  <si>
    <t>Jednostka wartości opałowej</t>
  </si>
  <si>
    <t>Całkowita energia dostarczona z paliwa [MJ]</t>
  </si>
  <si>
    <r>
      <t>Emisja gazów cieplarnianych z paliwa w przeliczeniu na jednostkę energii</t>
    </r>
    <r>
      <rPr>
        <b/>
        <vertAlign val="superscript"/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(gCO</t>
    </r>
    <r>
      <rPr>
        <b/>
        <vertAlign val="subscript"/>
        <sz val="9"/>
        <rFont val="Arial"/>
        <family val="2"/>
        <charset val="238"/>
      </rPr>
      <t>2</t>
    </r>
    <r>
      <rPr>
        <b/>
        <sz val="9"/>
        <rFont val="Arial"/>
        <family val="2"/>
        <charset val="238"/>
      </rPr>
      <t>eq/MJ)</t>
    </r>
  </si>
  <si>
    <t>B1</t>
  </si>
  <si>
    <t>Rodzaj biokomponentu</t>
  </si>
  <si>
    <t>B2</t>
  </si>
  <si>
    <t>Wybierz z listy</t>
  </si>
  <si>
    <t>Bioetanol</t>
  </si>
  <si>
    <t>Biometanol</t>
  </si>
  <si>
    <t>Bioeter dimetylowy (Bio-DME)</t>
  </si>
  <si>
    <t>Czysty olej roślinny</t>
  </si>
  <si>
    <t>Bio propan-butan</t>
  </si>
  <si>
    <t>Skroplony biometan</t>
  </si>
  <si>
    <t>Sprężony biometan</t>
  </si>
  <si>
    <t>Biowodór</t>
  </si>
  <si>
    <t>Biowęglowodory ciekłe (inne)</t>
  </si>
  <si>
    <t>Tak</t>
  </si>
  <si>
    <t>Nie</t>
  </si>
  <si>
    <t>Czy biokomponent spełnia kryteria zrównoważonego rozwoju
(Tak/Nie)</t>
  </si>
  <si>
    <t>Kod CN biokomponentu</t>
  </si>
  <si>
    <t>B3</t>
  </si>
  <si>
    <t>B4</t>
  </si>
  <si>
    <t>Rodzaj surowca zużytego do produkcji biokomponentu</t>
  </si>
  <si>
    <t>B5</t>
  </si>
  <si>
    <t>B6</t>
  </si>
  <si>
    <t>Ścieżka produkcji biokomponentu</t>
  </si>
  <si>
    <t>16) estry metylowe kwasów tłuszczowych ze zużytego oleju roślinnego lub zwierzęcego,</t>
  </si>
  <si>
    <t>1) bioetanol z buraka cukrowego</t>
  </si>
  <si>
    <t>2) bioetanol z pszenicy (nośnik energii do procesów technologicznych nieokreślony)</t>
  </si>
  <si>
    <t>8) bioetanol z trzciny cukrowej</t>
  </si>
  <si>
    <t>9) część ze źródeł odnawialnych eteru etylo-tert-butylowego (ETBE)</t>
  </si>
  <si>
    <t>10) część ze źródeł odnawialnych eteru etylo-tert-amylowego (TAEE)</t>
  </si>
  <si>
    <t>11) estry metylowe kwasów tłuszczowych z ziaren rzepaku</t>
  </si>
  <si>
    <t>12) estry metylowe kwasów tłuszczowych ze słonecznika</t>
  </si>
  <si>
    <t>13) estry metylowe kwasów tłuszczowych z soi</t>
  </si>
  <si>
    <t>14) estry metylowe kwasów tłuszczowych z oleju palmowego (technologia nieokreślona)</t>
  </si>
  <si>
    <t>17) hydrorafinowany olej roślinny z ziaren rzepaku</t>
  </si>
  <si>
    <t>18) hydrorafinowany olej roślinny ze słonecznika</t>
  </si>
  <si>
    <t>19) hydrorafinowany olej roślinny z oleju palmowego (technologia wytwarzania dowolna)</t>
  </si>
  <si>
    <t>21) czysty olej roślinny z ziaren rzepaku</t>
  </si>
  <si>
    <t>22) biogaz z organicznych odpadów komunalnych jako sprężony gaz ziemny</t>
  </si>
  <si>
    <t>23) biogaz z mokrego obornika jako sprężony gaz ziemny</t>
  </si>
  <si>
    <t>24) biogaz z suchego obornika jako sprężony gaz ziemny</t>
  </si>
  <si>
    <t>25) bioetanol ze słomy pszenicy</t>
  </si>
  <si>
    <t>26) bioetanol z odpadów drzewnych</t>
  </si>
  <si>
    <t>27) bioetanol z drewna uprawianego</t>
  </si>
  <si>
    <t>28) węglowodory syntetyczne wytwarzane metodą Fishera-Tropscha z odpadów drzewnych</t>
  </si>
  <si>
    <t>29) węglowodory syntetyczne wytwarzane metodą Fishera-Tropscha z drewna uprawianego</t>
  </si>
  <si>
    <t>30) eter dimetylowy z odpadów drzewnych (DME)</t>
  </si>
  <si>
    <t>31) DME z drewna uprawianego</t>
  </si>
  <si>
    <t>32) biometanol z odpadów drzewnych</t>
  </si>
  <si>
    <t>33) biometanol z drewna uprawianego</t>
  </si>
  <si>
    <t>34) część ze źródeł odnawialnych eteru metylo-tert-butylowego (MTBE)</t>
  </si>
  <si>
    <t>3) bioetanol z pszenicy (nośnik energii do procesów technologicznych – węgiel brunatny wykorzystywany w elektrociepłowni)</t>
  </si>
  <si>
    <t>4) bioetanol z pszenicy (gaz ziemny jako nośnik energii do procesów technologicznych w konwencjonalnym kotle)</t>
  </si>
  <si>
    <t>5) bioetanol z pszenicy (gaz ziemny jako nośnik energii do procesów technologicznych w elektrociepłowni)</t>
  </si>
  <si>
    <t>6) bioetanol z pszenicy (słoma jako nośnik energii do procesów technologicznych w elektrociepłowni)</t>
  </si>
  <si>
    <t>7) bioetanol z kukurydzy (gaz ziemny jako nośnik energii do procesów technologicznych w elektrociepłowni)</t>
  </si>
  <si>
    <t>15) estry metylowe kwasów tłuszczowych z oleju palmowego (technologia z wychwytem metanu w olejarni)</t>
  </si>
  <si>
    <t>20) hydrorafinowany olej roślinny z oleju palmowego (technologia z wychwytem metanu w olejarni)</t>
  </si>
  <si>
    <t>(wybierz z listy)</t>
  </si>
  <si>
    <t>B7</t>
  </si>
  <si>
    <t>B8</t>
  </si>
  <si>
    <t>Państwo pochodzenia biokomponentu</t>
  </si>
  <si>
    <t>B9</t>
  </si>
  <si>
    <t>Kategoria surowca uprawianego na potrzeby produkcji biokomponentów, wynikająca z pośredniej zmiany sposobu użytkowania gruntów</t>
  </si>
  <si>
    <t>Zboża i inne rośliny wysokoskrobiowe</t>
  </si>
  <si>
    <t>Rośliny cukrowe</t>
  </si>
  <si>
    <t>Rośliny oleiste</t>
  </si>
  <si>
    <t>Inne rośliny</t>
  </si>
  <si>
    <t>B10</t>
  </si>
  <si>
    <t>B11</t>
  </si>
  <si>
    <t>Bioetanol MJ/l</t>
  </si>
  <si>
    <t>Biometanol MJ/l</t>
  </si>
  <si>
    <t>Bioeter dimetylowy (Bio-DME) MJ/l</t>
  </si>
  <si>
    <t>Biowęglowodory ciekłe (węglowowodry syntetyczne wytworzone metodą Fischera-Tropscha) MJ/l</t>
  </si>
  <si>
    <t>Bioweglowodory ciekłe (HVO) MJ/l</t>
  </si>
  <si>
    <t>Czysty olej roślinny MJ/l</t>
  </si>
  <si>
    <t>Bioweglowodory ciekłe (HVO)</t>
  </si>
  <si>
    <t>Ester metylowy MJ/l</t>
  </si>
  <si>
    <t>Ester metylowy</t>
  </si>
  <si>
    <t>(proszę wpisać)</t>
  </si>
  <si>
    <t>B12</t>
  </si>
  <si>
    <t>Jednostka ilości biokomponentu</t>
  </si>
  <si>
    <t>Całkowita energia dostarczona z biokomponentu [MJ]</t>
  </si>
  <si>
    <t>Część C. Energia elektryczna</t>
  </si>
  <si>
    <r>
      <t>Quantity energy including power train effciency</t>
    </r>
    <r>
      <rPr>
        <b/>
        <vertAlign val="superscript"/>
        <sz val="9"/>
        <rFont val="Arial"/>
        <family val="2"/>
        <charset val="238"/>
      </rPr>
      <t xml:space="preserve">11 
</t>
    </r>
    <r>
      <rPr>
        <b/>
        <sz val="9"/>
        <rFont val="Arial"/>
        <family val="2"/>
        <charset val="238"/>
      </rPr>
      <t>(MJ)</t>
    </r>
  </si>
  <si>
    <t>C1</t>
  </si>
  <si>
    <t>Całkowita energia dostarczona z energii elektrycznej, z uwzględnieniem współczynnika korygującego [MJ]</t>
  </si>
  <si>
    <t>C2</t>
  </si>
  <si>
    <t>C3</t>
  </si>
  <si>
    <t>Uwaga: wypełnić w przypadku dokonywania rozliczenia redukcji emisji gazów cieplarnianych w segmencie wydobywczym</t>
  </si>
  <si>
    <t>D1</t>
  </si>
  <si>
    <t>D2</t>
  </si>
  <si>
    <t>D3</t>
  </si>
  <si>
    <t>Jednorazowy numer jednoznacznie identyfikujący metodę obliczania i związany z nią schemat</t>
  </si>
  <si>
    <t>Jednorazowy numer certyfikatu jednoznacznie identyfikujący projekt UER</t>
  </si>
  <si>
    <t>D4</t>
  </si>
  <si>
    <t>Data rozpoczęcia projektu UER (po 1 stycznia 2011 r.) 
[dd-mm-rrrr]</t>
  </si>
  <si>
    <t>D5</t>
  </si>
  <si>
    <t>D6</t>
  </si>
  <si>
    <t>Okres, dla którego osiągnięto UER</t>
  </si>
  <si>
    <t>D7</t>
  </si>
  <si>
    <t>Współrzędne geograficzne w stopniach do czwartego miejsca po przecinku</t>
  </si>
  <si>
    <t>Szerokość geograficzna</t>
  </si>
  <si>
    <t>Długość geograficzna</t>
  </si>
  <si>
    <t>D8</t>
  </si>
  <si>
    <t>D9</t>
  </si>
  <si>
    <t>D10</t>
  </si>
  <si>
    <t>D11</t>
  </si>
  <si>
    <t>Wypełnić tylko w przypadku projektów związanych z wydobyciem ropy naftowej</t>
  </si>
  <si>
    <t>Historyczny roczny współczynnik stosunku gazu ziemnego do ropy naftowej</t>
  </si>
  <si>
    <t>Roczny współczynnik stosunku gazu ziemnego do ropy naftowej</t>
  </si>
  <si>
    <t>D12</t>
  </si>
  <si>
    <t>D13</t>
  </si>
  <si>
    <t>D14</t>
  </si>
  <si>
    <t>Średnie roczne historyczne ciśnienie złożowe
[MPa]</t>
  </si>
  <si>
    <t>Średnie roczne ciśnienie złożowe za rok, którego dotyczy sprawozdanie
[MPa]</t>
  </si>
  <si>
    <t>Średnia roczna historyczna głębokość pokładów, z których wydobywana była ropa naftowa [m]</t>
  </si>
  <si>
    <t>Głębokość pokładów, z których wydobywana była ropa naftowa, za rok, którego dotyczy sprawozdanie
[m]</t>
  </si>
  <si>
    <t>POLSKA</t>
  </si>
  <si>
    <t>Państwo</t>
  </si>
  <si>
    <t>Część E. Podsumowanie</t>
  </si>
  <si>
    <t>1. Wartość UER</t>
  </si>
  <si>
    <t>3. Całkowita ilość emisji gazów cieplarnianych w przeliczeniu na jednostkę energii netto pochodząca z wytworzonych, importowanych lub nabytych wewnątrzwspólnotowo paliw, biokomponentów i energii elektrycznej, z uwzględnieniem UER</t>
  </si>
  <si>
    <t>4. Emisje wynikające z pośredniej zmiany sposobu użytkowania gruntów dla uprawy surowców na potrzeby produkcji biokomponentów</t>
  </si>
  <si>
    <t>(miejscowość, data)</t>
  </si>
  <si>
    <t>(pieczęć imienna i podpis osoby upoważnionej do reprezentowania podmiotu)</t>
  </si>
  <si>
    <t>Gambia</t>
  </si>
  <si>
    <t>Korea (North)</t>
  </si>
  <si>
    <t>Korea (South)</t>
  </si>
  <si>
    <t>Lao</t>
  </si>
  <si>
    <t>Macedonia</t>
  </si>
  <si>
    <t>Micronesia</t>
  </si>
  <si>
    <t>Moldova</t>
  </si>
  <si>
    <t>Tanzania</t>
  </si>
  <si>
    <t>1) Algi, jeżeli są hodowane na lądzie, w stawach lub w fotobioreaktorach</t>
  </si>
  <si>
    <t>2) Bioodpady, o których mowa w art. 3 ust. 1 pkt 1 ustawy z dnia 14 grudnia 2012 r. o odpadach,  pochodzące z gospodarstw domowych zbierane selektywnie zgodnie z art. 3 ust. 1 pkt 24 tej ustawy</t>
  </si>
  <si>
    <t>3) Burak cukrowy</t>
  </si>
  <si>
    <t>4) Frakcja biomasy pochodząca z odpadów przemysłowych, nienadająca się do wykorzystania w łańcuchu żywnościowym ludzi i zwierząt, w tym materiał z detalu i hurtu oraz z przemysłu rolno-spożywczego, rybołówstwa i akwakultury</t>
  </si>
  <si>
    <t>5) Frakcja biomasy z gospodarki leśnej, taka jak kora, gałęzie, liście, igły, wierzchołki drzew, trociny, strużyny oraz frakcja biomasy z gałęzi przemysłu opartych na leśnictwie</t>
  </si>
  <si>
    <t>6) Frakcje ulegające biodegradacji zmieszanych odpadów komunalnych, ale niepozyskiwane w ramach selektywnego zbierania odpadów z gospodarstw domowych mającego na celu osiągnięcie poziomów, o których mowa w art. 3b ust. 1 p kt 1 u stawy z dnia 13 września 1996 r. o utrzymaniu czystości i porządku w gminach</t>
  </si>
  <si>
    <t>7) Jęczmień</t>
  </si>
  <si>
    <t>8) Kolby oczyszczone z ziaren kukurydzy</t>
  </si>
  <si>
    <t>9) Kukurydza</t>
  </si>
  <si>
    <t>10) Łupiny orzechów</t>
  </si>
  <si>
    <t>11) Łuski nasion</t>
  </si>
  <si>
    <t>12) Obornik i osad ściekowy</t>
  </si>
  <si>
    <t>13) Olej palmowy</t>
  </si>
  <si>
    <t>14) Olej posmażalniczy</t>
  </si>
  <si>
    <t>15) Olej roślinny</t>
  </si>
  <si>
    <t>16) Olej z ziaren rzepaku</t>
  </si>
  <si>
    <t>17) Pszenica</t>
  </si>
  <si>
    <t>18) Rzepak</t>
  </si>
  <si>
    <t>19) Słoma</t>
  </si>
  <si>
    <t>20) Słonecznik</t>
  </si>
  <si>
    <t>21) Smoła oleju talowego</t>
  </si>
  <si>
    <t>22) Soja</t>
  </si>
  <si>
    <t>23) Surowa gliceryna</t>
  </si>
  <si>
    <t>24) Ścieki z zakładów wytłaczania oleju palmowego i puste wiązki owoców palmy</t>
  </si>
  <si>
    <t>25) Tłuszcze zwierzęce</t>
  </si>
  <si>
    <t>26) Trzcina cukrowa</t>
  </si>
  <si>
    <t>27) Wytłoczyny z trzciny cukrowej</t>
  </si>
  <si>
    <t>28) Wytłoki z winogron i osad winny z drożdży</t>
  </si>
  <si>
    <t>29) Żyto</t>
  </si>
  <si>
    <t>D15</t>
  </si>
  <si>
    <t>D16</t>
  </si>
  <si>
    <t>D17</t>
  </si>
  <si>
    <t>D18</t>
  </si>
  <si>
    <t>D19</t>
  </si>
  <si>
    <t>Rok sprawozdawczy</t>
  </si>
  <si>
    <t>Wspólne sprawozdanie (Tak/Nie)</t>
  </si>
  <si>
    <t>Biowęglowodory ciekłe (Fischer-Tropsch)</t>
  </si>
  <si>
    <t>Kilogram [kg]</t>
  </si>
  <si>
    <t>Część B. Biokomponenty (zawarte w paliwach oraz stanowiące samoistne paliwa)</t>
  </si>
  <si>
    <r>
      <t>Emisja gazów cieplarnianych z biokomponentu w przeliczeniu na jednostkę energii 
[gCO</t>
    </r>
    <r>
      <rPr>
        <b/>
        <vertAlign val="subscript"/>
        <sz val="9"/>
        <rFont val="Arial"/>
        <family val="2"/>
        <charset val="238"/>
      </rPr>
      <t>2</t>
    </r>
    <r>
      <rPr>
        <b/>
        <sz val="9"/>
        <rFont val="Arial"/>
        <family val="2"/>
        <charset val="238"/>
      </rPr>
      <t>eq/MJ]</t>
    </r>
  </si>
  <si>
    <t>Sprawozdanie roczne podmiotu realizującego 
Narodowy Cel Redukcyjny</t>
  </si>
  <si>
    <t>Emisja gazów cieplarnianych pochodząca z uprawy surowców na potrzeby produkcji biokomponentów, wynikająca z pośredniej zmiany sposobu użytkowania gruntów [gCO2eq/MJ]</t>
  </si>
  <si>
    <t>Nazwa podmiotu realizującego NCR</t>
  </si>
  <si>
    <t>Podmiot realizujący NCR nr 1</t>
  </si>
  <si>
    <r>
      <t>Kod referncyjny podmiotu realizującego NCR *</t>
    </r>
    <r>
      <rPr>
        <vertAlign val="superscript"/>
        <sz val="9"/>
        <color rgb="FF000000"/>
        <rFont val="Arial"/>
        <family val="2"/>
        <charset val="238"/>
      </rPr>
      <t>)</t>
    </r>
  </si>
  <si>
    <r>
      <t xml:space="preserve">Sprawozdanie należy przekazać </t>
    </r>
    <r>
      <rPr>
        <sz val="9"/>
        <rFont val="Arial"/>
        <family val="2"/>
        <charset val="238"/>
      </rPr>
      <t xml:space="preserve">na adres:
</t>
    </r>
    <r>
      <rPr>
        <b/>
        <sz val="9"/>
        <rFont val="Arial"/>
        <family val="2"/>
        <charset val="238"/>
      </rPr>
      <t xml:space="preserve">Urząd Regulacji Energetyki
</t>
    </r>
    <r>
      <rPr>
        <sz val="9"/>
        <rFont val="Arial"/>
        <family val="2"/>
        <charset val="238"/>
      </rPr>
      <t xml:space="preserve">Al. Jerozolimskie 181, 02-222 Warszawa
(wersja papierowa)
oraz
</t>
    </r>
    <r>
      <rPr>
        <b/>
        <sz val="9"/>
        <rFont val="Arial"/>
        <family val="2"/>
        <charset val="238"/>
      </rPr>
      <t>dpc@ure.gov.pl</t>
    </r>
    <r>
      <rPr>
        <sz val="9"/>
        <rFont val="Arial"/>
        <family val="2"/>
        <charset val="238"/>
      </rPr>
      <t xml:space="preserve">
(wersja elektroniczna)</t>
    </r>
  </si>
  <si>
    <r>
      <t xml:space="preserve">Termin składania: </t>
    </r>
    <r>
      <rPr>
        <sz val="9"/>
        <rFont val="Arial"/>
        <family val="2"/>
        <charset val="238"/>
      </rPr>
      <t>Do dnia 31 marca roku następującego po roku sprawozdawczym.</t>
    </r>
  </si>
  <si>
    <r>
      <t xml:space="preserve">Miejsce składania: </t>
    </r>
    <r>
      <rPr>
        <sz val="9"/>
        <rFont val="Arial"/>
        <family val="2"/>
        <charset val="238"/>
      </rPr>
      <t>Urząd Regulacji Energetyki.</t>
    </r>
  </si>
  <si>
    <t>Brak danych</t>
  </si>
  <si>
    <t>Brak_danych</t>
  </si>
  <si>
    <t>Część D. Wartość UER</t>
  </si>
  <si>
    <r>
      <t>*</t>
    </r>
    <r>
      <rPr>
        <vertAlign val="superscript"/>
        <sz val="9"/>
        <rFont val="Arial"/>
        <family val="2"/>
        <charset val="238"/>
      </rPr>
      <t>)</t>
    </r>
    <r>
      <rPr>
        <sz val="9"/>
        <rFont val="Arial"/>
        <family val="2"/>
        <charset val="238"/>
      </rPr>
      <t xml:space="preserve"> Kod referencyjny oznacza numer koncesji lub numer w rejestrze podmiotów przywożących.</t>
    </r>
  </si>
  <si>
    <r>
      <t>Emisja gazów cieplarnianych w przeliczeniu na jednostkę energii [gCO</t>
    </r>
    <r>
      <rPr>
        <b/>
        <vertAlign val="subscript"/>
        <sz val="9"/>
        <rFont val="Arial"/>
        <family val="2"/>
        <charset val="238"/>
      </rPr>
      <t>2</t>
    </r>
    <r>
      <rPr>
        <b/>
        <sz val="9"/>
        <rFont val="Arial"/>
        <family val="2"/>
        <charset val="238"/>
      </rPr>
      <t>eq/MJ]</t>
    </r>
  </si>
  <si>
    <t>Kod referencyjny projektu UER (nazwa/kod)</t>
  </si>
  <si>
    <t>Łańcuch dostaw (gaz ziemny/ropa naftowa)</t>
  </si>
  <si>
    <r>
      <t>Roczna wartość UER
[tCO</t>
    </r>
    <r>
      <rPr>
        <b/>
        <vertAlign val="subscript"/>
        <sz val="9"/>
        <color rgb="FF000000"/>
        <rFont val="Arial"/>
        <family val="2"/>
        <charset val="238"/>
      </rPr>
      <t>2</t>
    </r>
    <r>
      <rPr>
        <b/>
        <sz val="9"/>
        <color rgb="FF000000"/>
        <rFont val="Arial"/>
        <family val="2"/>
        <charset val="238"/>
      </rPr>
      <t>eq]</t>
    </r>
  </si>
  <si>
    <r>
      <t>Bazowa roczna emisja gazów cieplarnianych przed wprowadzeniem projektu UER
[gCO</t>
    </r>
    <r>
      <rPr>
        <b/>
        <vertAlign val="subscript"/>
        <sz val="9"/>
        <color rgb="FF000000"/>
        <rFont val="Arial"/>
        <family val="2"/>
        <charset val="238"/>
      </rPr>
      <t>2</t>
    </r>
    <r>
      <rPr>
        <b/>
        <sz val="9"/>
        <color rgb="FF000000"/>
        <rFont val="Arial"/>
        <family val="2"/>
        <charset val="238"/>
      </rPr>
      <t>eq/MJ]</t>
    </r>
  </si>
  <si>
    <r>
      <t>Roczne emisje po wprowadzeniu projektu UER
[gCO</t>
    </r>
    <r>
      <rPr>
        <b/>
        <vertAlign val="subscript"/>
        <sz val="9"/>
        <color rgb="FF000000"/>
        <rFont val="Arial"/>
        <family val="2"/>
        <charset val="238"/>
      </rPr>
      <t>2</t>
    </r>
    <r>
      <rPr>
        <b/>
        <sz val="9"/>
        <color rgb="FF000000"/>
        <rFont val="Arial"/>
        <family val="2"/>
        <charset val="238"/>
      </rPr>
      <t>eq/MJ]</t>
    </r>
  </si>
  <si>
    <r>
      <t>Średnia roczna historyczna wskaźników wydobycia 
[m</t>
    </r>
    <r>
      <rPr>
        <b/>
        <vertAlign val="superscript"/>
        <sz val="9"/>
        <color rgb="FF000000"/>
        <rFont val="Arial"/>
        <family val="2"/>
        <charset val="238"/>
      </rPr>
      <t>3</t>
    </r>
    <r>
      <rPr>
        <b/>
        <sz val="9"/>
        <color rgb="FF000000"/>
        <rFont val="Arial"/>
        <family val="2"/>
        <charset val="238"/>
      </rPr>
      <t>/dzień]</t>
    </r>
  </si>
  <si>
    <r>
      <t>Wskaźnik wydobycia za rok, którego dotyczy sprawozdanie
[m</t>
    </r>
    <r>
      <rPr>
        <b/>
        <vertAlign val="superscript"/>
        <sz val="9"/>
        <color rgb="FF000000"/>
        <rFont val="Arial"/>
        <family val="2"/>
        <charset val="238"/>
      </rPr>
      <t>3</t>
    </r>
    <r>
      <rPr>
        <b/>
        <sz val="9"/>
        <color rgb="FF000000"/>
        <rFont val="Arial"/>
        <family val="2"/>
        <charset val="238"/>
      </rPr>
      <t>/dzień]</t>
    </r>
  </si>
  <si>
    <t>(imię i nazwisko, numer telefonu osoby wypełniającej sprawozdanie)</t>
  </si>
  <si>
    <t>Podmiot realizujący NCR nr 2</t>
  </si>
  <si>
    <t>Podmiot realizujący NCR nr 3</t>
  </si>
  <si>
    <t>30) Inny</t>
  </si>
  <si>
    <t>Inna</t>
  </si>
  <si>
    <r>
      <t xml:space="preserve">Składający: </t>
    </r>
    <r>
      <rPr>
        <sz val="9"/>
        <rFont val="Arial"/>
        <family val="2"/>
        <charset val="238"/>
      </rPr>
      <t>Podmiot realizujący Narodowy Cel Redukcyjny (NCR) w rozumieniu art. 2 ust.1 pkt 29 ustawy o systemie monitorowania i kontrolowania jakości paliw.</t>
    </r>
  </si>
  <si>
    <r>
      <rPr>
        <b/>
        <sz val="9"/>
        <rFont val="Arial"/>
        <family val="2"/>
        <charset val="238"/>
      </rPr>
      <t>Uwaga:</t>
    </r>
    <r>
      <rPr>
        <sz val="9"/>
        <rFont val="Arial"/>
        <family val="2"/>
        <charset val="238"/>
      </rPr>
      <t xml:space="preserve"> Do prawidłowego wypełnienia arkusza konieczna jest znajomość </t>
    </r>
    <r>
      <rPr>
        <b/>
        <sz val="9"/>
        <rFont val="Arial"/>
        <family val="2"/>
        <charset val="238"/>
      </rPr>
      <t>objaśnień</t>
    </r>
    <r>
      <rPr>
        <sz val="9"/>
        <rFont val="Arial"/>
        <family val="2"/>
        <charset val="238"/>
      </rPr>
      <t xml:space="preserve"> określonych w załączniku do rozporządzeniu Ministra Energii z dnia 20 lipca 2017 r. w sprawie sprawozdania rocznego dotyczącego emisji gazów cieplarnianych w cyklu życia paliw i energii elektrycznej (Dz. U. z 2017 r. poz. 1425 oraz z 2019 r. poz. 1551) oraz </t>
    </r>
    <r>
      <rPr>
        <b/>
        <sz val="9"/>
        <rFont val="Arial"/>
        <family val="2"/>
        <charset val="238"/>
      </rPr>
      <t>metodyki</t>
    </r>
    <r>
      <rPr>
        <sz val="9"/>
        <rFont val="Arial"/>
        <family val="2"/>
        <charset val="238"/>
      </rPr>
      <t xml:space="preserve"> określonej w rozporządzeniu Ministra Energii z dnia 12 czerwca 2017 r. w sprawie metodyki obliczania emisji gazów cieplarnianych, określenia wskaźników ich emisji oraz wartości opałowej dla poszczególnych paliw i wartości energetycznej energii elektrycznej (Dz. U. poz. 1294)</t>
    </r>
  </si>
  <si>
    <r>
      <t>E1. Całkowita wartość UER [gCO</t>
    </r>
    <r>
      <rPr>
        <b/>
        <vertAlign val="subscript"/>
        <sz val="9"/>
        <rFont val="Arial"/>
        <family val="2"/>
        <charset val="238"/>
      </rPr>
      <t>2</t>
    </r>
    <r>
      <rPr>
        <b/>
        <sz val="9"/>
        <rFont val="Arial"/>
        <family val="2"/>
        <charset val="238"/>
      </rPr>
      <t>eq]</t>
    </r>
  </si>
  <si>
    <r>
      <t>2. Całkowita ilość emisji gazów cieplarnianych w przeliczeniu na jednostkę energii pochodząca z wytworzonych, importowanych lub nabytych wewnątrzwspólnotowo paliw, biokomponentów i energii elektrycznej *</t>
    </r>
    <r>
      <rPr>
        <b/>
        <vertAlign val="superscript"/>
        <sz val="9"/>
        <color rgb="FF000000"/>
        <rFont val="Arial"/>
        <family val="2"/>
        <charset val="238"/>
      </rPr>
      <t>)</t>
    </r>
  </si>
  <si>
    <t>E2. Całkowita ilość energii 
[MJ]</t>
  </si>
  <si>
    <r>
      <t>E3. Średnia szacowana emisja gazów cieplarnianych pochodząca z uprawy surowców na potrzeby produkcji biokomponentów, wynikająca z pośredniej zmiany sposobu użytkowania gruntów, przypadająca na całkowitą ilość paliwa, wyrażona w jednostkach energii
[gCO</t>
    </r>
    <r>
      <rPr>
        <b/>
        <vertAlign val="subscript"/>
        <sz val="9"/>
        <color rgb="FF000000"/>
        <rFont val="Arial"/>
        <family val="2"/>
        <charset val="238"/>
      </rPr>
      <t>2</t>
    </r>
    <r>
      <rPr>
        <b/>
        <sz val="9"/>
        <color rgb="FF000000"/>
        <rFont val="Arial"/>
        <family val="2"/>
        <charset val="238"/>
      </rPr>
      <t>eq/MJ]</t>
    </r>
  </si>
  <si>
    <r>
      <t>E4. Średnia emisja gazów cieplarnianych w przeliczeniu na jednostkę energii
[gCO</t>
    </r>
    <r>
      <rPr>
        <b/>
        <vertAlign val="subscript"/>
        <sz val="9"/>
        <color rgb="FF000000"/>
        <rFont val="Arial"/>
        <family val="2"/>
        <charset val="238"/>
      </rPr>
      <t>2</t>
    </r>
    <r>
      <rPr>
        <b/>
        <sz val="9"/>
        <color rgb="FF000000"/>
        <rFont val="Arial"/>
        <family val="2"/>
        <charset val="238"/>
      </rPr>
      <t>eq/MJ]</t>
    </r>
  </si>
  <si>
    <r>
      <t>*</t>
    </r>
    <r>
      <rPr>
        <vertAlign val="superscript"/>
        <sz val="9"/>
        <color rgb="FF000000"/>
        <rFont val="Arial"/>
        <family val="2"/>
        <charset val="238"/>
      </rPr>
      <t>)</t>
    </r>
    <r>
      <rPr>
        <sz val="9"/>
        <color rgb="FF000000"/>
        <rFont val="Arial"/>
        <family val="2"/>
        <charset val="238"/>
      </rPr>
      <t xml:space="preserve"> Wartość redukcji emisji gazów cieplarnianych w segmencie wydobywczym (UER) nie jest uwzględniana.</t>
    </r>
  </si>
  <si>
    <r>
      <t>E5. Emisja gazów cieplarnianych w przeliczeniu na jednostkę energii netto *</t>
    </r>
    <r>
      <rPr>
        <b/>
        <vertAlign val="superscript"/>
        <sz val="9"/>
        <color rgb="FF000000"/>
        <rFont val="Arial"/>
        <family val="2"/>
        <charset val="238"/>
      </rPr>
      <t>)</t>
    </r>
    <r>
      <rPr>
        <b/>
        <sz val="9"/>
        <color rgb="FF000000"/>
        <rFont val="Arial"/>
        <family val="2"/>
        <charset val="238"/>
      </rPr>
      <t xml:space="preserve"> 
[gCO</t>
    </r>
    <r>
      <rPr>
        <b/>
        <vertAlign val="subscript"/>
        <sz val="9"/>
        <color rgb="FF000000"/>
        <rFont val="Arial"/>
        <family val="2"/>
        <charset val="238"/>
      </rPr>
      <t>2</t>
    </r>
    <r>
      <rPr>
        <b/>
        <sz val="9"/>
        <color rgb="FF000000"/>
        <rFont val="Arial"/>
        <family val="2"/>
        <charset val="238"/>
      </rPr>
      <t>eq/MJ]</t>
    </r>
  </si>
  <si>
    <r>
      <t>*</t>
    </r>
    <r>
      <rPr>
        <vertAlign val="superscript"/>
        <sz val="9"/>
        <color rgb="FF000000"/>
        <rFont val="Arial"/>
        <family val="2"/>
        <charset val="238"/>
      </rPr>
      <t xml:space="preserve">) </t>
    </r>
    <r>
      <rPr>
        <sz val="9"/>
        <color rgb="FF000000"/>
        <rFont val="Arial"/>
        <family val="2"/>
        <charset val="238"/>
      </rPr>
      <t>Wartość emisji gazów cieplarnianych, pochodząca z uprawy surowców na potrzeby produkcji biokomponentów, wynikająca z pośredniej zmiany sposobu użytkowania gruntów, nie jest uwzględniana w obliczeniach.</t>
    </r>
  </si>
  <si>
    <r>
      <t>E7. Całkowita wartość emisji
gazów cieplarnianych
[gCO</t>
    </r>
    <r>
      <rPr>
        <b/>
        <vertAlign val="subscript"/>
        <sz val="9"/>
        <color rgb="FF000000"/>
        <rFont val="Arial"/>
        <family val="2"/>
        <charset val="238"/>
      </rPr>
      <t>2</t>
    </r>
    <r>
      <rPr>
        <b/>
        <sz val="9"/>
        <color rgb="FF000000"/>
        <rFont val="Arial"/>
        <family val="2"/>
        <charset val="238"/>
      </rPr>
      <t>eq/MJ]</t>
    </r>
  </si>
  <si>
    <t>E8. Kategoria surowca</t>
  </si>
  <si>
    <t>E9. Ilość dostarczonej energii [MJ]</t>
  </si>
  <si>
    <r>
      <t>E10. Szacunkowa wartość emisji gazów cieplarnianych pochodzącej z uprawy surowców na potrzeby produkcji biokomponentów, wynikającej z pośredniej zmiany sposobu użytkowania gruntów [gCO</t>
    </r>
    <r>
      <rPr>
        <vertAlign val="subscript"/>
        <sz val="9"/>
        <color rgb="FF000000"/>
        <rFont val="Arial"/>
        <family val="2"/>
        <charset val="238"/>
      </rPr>
      <t>2</t>
    </r>
    <r>
      <rPr>
        <sz val="9"/>
        <color rgb="FF000000"/>
        <rFont val="Arial"/>
        <family val="2"/>
        <charset val="238"/>
      </rPr>
      <t>eq/MJ]</t>
    </r>
  </si>
  <si>
    <r>
      <t>E6. Redukcja emisji gazów cieplarnianych netto w porównaniu do średniej z 2010 r.*</t>
    </r>
    <r>
      <rPr>
        <b/>
        <vertAlign val="superscript"/>
        <sz val="9"/>
        <color rgb="FF000000"/>
        <rFont val="Arial"/>
        <family val="2"/>
        <charset val="238"/>
      </rPr>
      <t>)</t>
    </r>
    <r>
      <rPr>
        <b/>
        <sz val="9"/>
        <color rgb="FF000000"/>
        <rFont val="Arial"/>
        <family val="2"/>
        <charset val="238"/>
      </rPr>
      <t xml:space="preserve"> 
[%]</t>
    </r>
  </si>
  <si>
    <t>Gaz_skroplony_LPG MJ/l</t>
  </si>
  <si>
    <t>Benzyna_silnikowa MJ/kg</t>
  </si>
  <si>
    <t>Olej_napedowy MJ/kg</t>
  </si>
  <si>
    <t>Olej_do_silnikow_statkow_zeglugi_srodladowej MJ/kg</t>
  </si>
  <si>
    <t>Bioetanol MJ/kg</t>
  </si>
  <si>
    <t>Biometanol MJ/kg</t>
  </si>
  <si>
    <t>Ester metylowy MJ/kg</t>
  </si>
  <si>
    <t>Bioeter dimetylowy (Bio-DME) MJ/kg</t>
  </si>
  <si>
    <t>Czysty olej roślinny MJ/kg</t>
  </si>
  <si>
    <t xml:space="preserve">Ilość paliwa </t>
  </si>
  <si>
    <t>Wartość opałowa paliwa</t>
  </si>
  <si>
    <t>Biowęglowodory ciekłe (węglowowodry syntetyczne wytworzone metodą Fischera-Tropscha) MJ/kg</t>
  </si>
  <si>
    <t>Bioweglowodory ciekłe (HVO) MJ/kg</t>
  </si>
  <si>
    <t>Biowęglowodory ciekłe (inne) MJ/l</t>
  </si>
  <si>
    <t>Bio propan-butan MJ/kg</t>
  </si>
  <si>
    <t>Skroplony biometan MJ/kg</t>
  </si>
  <si>
    <t>Sprężony biometan MJ/kg</t>
  </si>
  <si>
    <t>Biowodór MJ/kg</t>
  </si>
  <si>
    <t>Sprężony biometan MJ/l</t>
  </si>
  <si>
    <t>Biowodór MJ/l</t>
  </si>
  <si>
    <t>Biowęglowodory ciekłe (inne) MJ/kg</t>
  </si>
  <si>
    <t>Ilość biokomponentu</t>
  </si>
  <si>
    <t xml:space="preserve">Wartość opałowa biokomponentu </t>
  </si>
  <si>
    <t>Nieznany</t>
  </si>
  <si>
    <t>Nieznana</t>
  </si>
  <si>
    <r>
      <t>Podstawa prawna:</t>
    </r>
    <r>
      <rPr>
        <sz val="9"/>
        <rFont val="Arial"/>
        <family val="2"/>
        <charset val="238"/>
      </rPr>
      <t xml:space="preserve"> art. 30i ust. 1 ustawy z dnia 25 sierpnia 2006 r. o systemie monitorowania i kontrolowania jakości paliw (Dz. U. z 2019 r. poz. 660, z późn. zm.).</t>
    </r>
  </si>
  <si>
    <t>Uwaga: Wypełnić w przypadku przyjęcia obowiązku realizacji NCR przez przedsiębiorstwo energetyczne wykonujące działalność gospodarczą w zakresie obrotu energią elektryczną stosowaną w pojazdach samochodowych.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</si>
</sst>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.0"/>
    <numFmt numFmtId="165" formatCode="0.0%"/>
    <numFmt numFmtId="166" formatCode="dd\-mmm\-yy"/>
    <numFmt numFmtId="167" formatCode="_-* #,##0\ _z_ł_-;\-* #,##0\ _z_ł_-;_-* &quot;-&quot;??\ _z_ł_-;_-@_-"/>
    <numFmt numFmtId="168" formatCode="#,##0_ ;\-#,##0\ "/>
  </numFmts>
  <fonts count="3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44546A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vertAlign val="subscript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b/>
      <sz val="14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vertAlign val="subscript"/>
      <sz val="9"/>
      <name val="Arial"/>
      <family val="2"/>
      <charset val="238"/>
    </font>
    <font>
      <sz val="9"/>
      <color rgb="FF333333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8"/>
      <color rgb="FF000000"/>
      <name val="Calibri"/>
      <family val="2"/>
      <charset val="1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vertAlign val="superscript"/>
      <sz val="9"/>
      <name val="Arial"/>
      <family val="2"/>
      <charset val="238"/>
    </font>
    <font>
      <b/>
      <vertAlign val="subscript"/>
      <sz val="9"/>
      <color rgb="FF000000"/>
      <name val="Arial"/>
      <family val="2"/>
      <charset val="238"/>
    </font>
    <font>
      <vertAlign val="subscript"/>
      <sz val="9"/>
      <color rgb="FF00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BE5D6"/>
        <bgColor rgb="FFFFF2CC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7" tint="0.79998168889431442"/>
        <bgColor rgb="FFFFF2CC"/>
      </patternFill>
    </fill>
    <fill>
      <patternFill patternType="solid">
        <fgColor rgb="FF92D050"/>
        <bgColor rgb="FFFFF2CC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DAE3F3"/>
      </patternFill>
    </fill>
    <fill>
      <patternFill patternType="solid">
        <fgColor theme="7" tint="0.39997558519241921"/>
        <bgColor rgb="FFFFF2CC"/>
      </patternFill>
    </fill>
    <fill>
      <patternFill patternType="solid">
        <fgColor theme="7" tint="0.79998168889431442"/>
        <bgColor rgb="FFDEEBF7"/>
      </patternFill>
    </fill>
    <fill>
      <patternFill patternType="solid">
        <fgColor theme="7" tint="0.79998168889431442"/>
        <bgColor rgb="FFFBE5D6"/>
      </patternFill>
    </fill>
    <fill>
      <patternFill patternType="solid">
        <fgColor theme="9" tint="0.59999389629810485"/>
        <bgColor rgb="FFEDEDED"/>
      </patternFill>
    </fill>
    <fill>
      <patternFill patternType="solid">
        <fgColor theme="4" tint="0.59999389629810485"/>
        <bgColor rgb="FFEDEDED"/>
      </patternFill>
    </fill>
    <fill>
      <patternFill patternType="solid">
        <fgColor theme="5" tint="0.59999389629810485"/>
        <bgColor rgb="FFEDEDE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rgb="FFDEEBF7"/>
      </patternFill>
    </fill>
    <fill>
      <patternFill patternType="solid">
        <fgColor theme="0" tint="-4.9989318521683403E-2"/>
        <bgColor rgb="FFEDEDED"/>
      </patternFill>
    </fill>
    <fill>
      <patternFill patternType="lightUp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1" fillId="0" borderId="0" applyBorder="0" applyProtection="0"/>
    <xf numFmtId="0" fontId="2" fillId="0" borderId="0" applyBorder="0" applyProtection="0"/>
    <xf numFmtId="43" fontId="11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0" fillId="0" borderId="0" xfId="0" applyFont="1"/>
    <xf numFmtId="0" fontId="0" fillId="2" borderId="0" xfId="0" applyFont="1" applyFill="1"/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0" fillId="3" borderId="0" xfId="0" applyFont="1" applyFill="1"/>
    <xf numFmtId="0" fontId="0" fillId="4" borderId="0" xfId="0" applyFont="1" applyFill="1" applyBorder="1"/>
    <xf numFmtId="0" fontId="0" fillId="4" borderId="0" xfId="0" applyFont="1" applyFill="1"/>
    <xf numFmtId="0" fontId="0" fillId="4" borderId="0" xfId="0" applyFill="1"/>
    <xf numFmtId="0" fontId="0" fillId="0" borderId="0" xfId="0" applyFont="1" applyFill="1" applyBorder="1"/>
    <xf numFmtId="0" fontId="19" fillId="2" borderId="0" xfId="0" applyFont="1" applyFill="1"/>
    <xf numFmtId="0" fontId="0" fillId="0" borderId="0" xfId="0" applyFont="1" applyAlignment="1">
      <alignment horizontal="right"/>
    </xf>
    <xf numFmtId="0" fontId="0" fillId="5" borderId="0" xfId="0" applyFill="1"/>
    <xf numFmtId="0" fontId="0" fillId="5" borderId="0" xfId="0" applyFill="1" applyAlignment="1"/>
    <xf numFmtId="0" fontId="20" fillId="0" borderId="0" xfId="0" applyFont="1" applyAlignment="1">
      <alignment vertical="center"/>
    </xf>
    <xf numFmtId="0" fontId="20" fillId="0" borderId="0" xfId="0" applyFont="1"/>
    <xf numFmtId="0" fontId="14" fillId="0" borderId="1" xfId="0" applyFont="1" applyBorder="1" applyAlignment="1">
      <alignment horizontal="left" vertical="center" wrapText="1"/>
    </xf>
    <xf numFmtId="0" fontId="0" fillId="7" borderId="0" xfId="0" applyFill="1"/>
    <xf numFmtId="0" fontId="21" fillId="0" borderId="0" xfId="0" applyFont="1" applyFill="1"/>
    <xf numFmtId="0" fontId="14" fillId="0" borderId="0" xfId="0" applyFont="1" applyFill="1"/>
    <xf numFmtId="0" fontId="14" fillId="0" borderId="0" xfId="0" applyFont="1" applyAlignment="1">
      <alignment wrapText="1"/>
    </xf>
    <xf numFmtId="0" fontId="22" fillId="0" borderId="0" xfId="0" applyFont="1"/>
    <xf numFmtId="0" fontId="23" fillId="0" borderId="0" xfId="0" applyFont="1" applyAlignment="1">
      <alignment horizontal="left" wrapText="1"/>
    </xf>
    <xf numFmtId="0" fontId="21" fillId="0" borderId="0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14" fillId="0" borderId="0" xfId="0" applyFont="1" applyBorder="1"/>
    <xf numFmtId="0" fontId="21" fillId="0" borderId="0" xfId="0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Alignment="1">
      <alignment wrapText="1"/>
    </xf>
    <xf numFmtId="1" fontId="13" fillId="8" borderId="1" xfId="0" applyNumberFormat="1" applyFont="1" applyFill="1" applyBorder="1" applyAlignment="1">
      <alignment horizontal="center" vertical="center" wrapText="1"/>
    </xf>
    <xf numFmtId="0" fontId="13" fillId="9" borderId="1" xfId="2" applyFont="1" applyFill="1" applyBorder="1" applyAlignment="1" applyProtection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21" fillId="11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2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 wrapText="1"/>
    </xf>
    <xf numFmtId="0" fontId="14" fillId="0" borderId="0" xfId="0" applyFont="1" applyFill="1" applyBorder="1"/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/>
    <xf numFmtId="0" fontId="13" fillId="14" borderId="1" xfId="2" applyFont="1" applyFill="1" applyBorder="1" applyAlignment="1" applyProtection="1">
      <alignment horizontal="center" vertical="top" wrapText="1"/>
    </xf>
    <xf numFmtId="0" fontId="13" fillId="14" borderId="4" xfId="2" applyFont="1" applyFill="1" applyBorder="1" applyAlignment="1" applyProtection="1">
      <alignment horizontal="center" vertical="top" wrapText="1"/>
    </xf>
    <xf numFmtId="0" fontId="13" fillId="14" borderId="3" xfId="2" applyFont="1" applyFill="1" applyBorder="1" applyAlignment="1" applyProtection="1">
      <alignment horizontal="center" vertical="top" wrapText="1"/>
    </xf>
    <xf numFmtId="0" fontId="13" fillId="15" borderId="1" xfId="2" applyFont="1" applyFill="1" applyBorder="1" applyAlignment="1" applyProtection="1">
      <alignment horizontal="center" vertical="top" wrapText="1"/>
    </xf>
    <xf numFmtId="0" fontId="13" fillId="16" borderId="1" xfId="2" applyFont="1" applyFill="1" applyBorder="1" applyAlignment="1" applyProtection="1">
      <alignment horizontal="center" vertical="center" wrapText="1"/>
    </xf>
    <xf numFmtId="0" fontId="13" fillId="16" borderId="1" xfId="2" applyFont="1" applyFill="1" applyBorder="1" applyAlignment="1" applyProtection="1">
      <alignment horizontal="center" vertical="top" wrapText="1"/>
    </xf>
    <xf numFmtId="0" fontId="14" fillId="0" borderId="4" xfId="0" applyFont="1" applyBorder="1"/>
    <xf numFmtId="166" fontId="14" fillId="0" borderId="4" xfId="0" applyNumberFormat="1" applyFont="1" applyBorder="1"/>
    <xf numFmtId="0" fontId="21" fillId="18" borderId="4" xfId="0" applyFont="1" applyFill="1" applyBorder="1" applyAlignment="1">
      <alignment horizontal="center" vertical="center" wrapText="1"/>
    </xf>
    <xf numFmtId="0" fontId="21" fillId="18" borderId="4" xfId="0" applyFont="1" applyFill="1" applyBorder="1" applyAlignment="1">
      <alignment horizontal="center" wrapText="1"/>
    </xf>
    <xf numFmtId="0" fontId="21" fillId="19" borderId="4" xfId="0" applyFont="1" applyFill="1" applyBorder="1" applyAlignment="1">
      <alignment horizontal="center" wrapText="1"/>
    </xf>
    <xf numFmtId="3" fontId="14" fillId="12" borderId="1" xfId="0" applyNumberFormat="1" applyFont="1" applyFill="1" applyBorder="1" applyAlignment="1">
      <alignment horizontal="center" vertical="center" wrapText="1"/>
    </xf>
    <xf numFmtId="168" fontId="14" fillId="0" borderId="1" xfId="3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4" fontId="14" fillId="17" borderId="4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Fill="1"/>
    <xf numFmtId="3" fontId="14" fillId="13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/>
    <xf numFmtId="0" fontId="13" fillId="0" borderId="0" xfId="0" applyFont="1" applyAlignment="1" applyProtection="1">
      <alignment horizontal="center" wrapText="1"/>
    </xf>
    <xf numFmtId="49" fontId="15" fillId="0" borderId="0" xfId="0" applyNumberFormat="1" applyFont="1" applyAlignment="1" applyProtection="1">
      <alignment horizontal="center" vertic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top"/>
    </xf>
    <xf numFmtId="0" fontId="29" fillId="0" borderId="5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vertical="top"/>
    </xf>
    <xf numFmtId="0" fontId="14" fillId="0" borderId="0" xfId="0" applyFont="1" applyFill="1" applyBorder="1" applyAlignment="1">
      <alignment vertical="top"/>
    </xf>
    <xf numFmtId="0" fontId="21" fillId="11" borderId="1" xfId="0" applyFont="1" applyFill="1" applyBorder="1" applyAlignment="1">
      <alignment horizontal="center" vertical="center" wrapText="1"/>
    </xf>
    <xf numFmtId="0" fontId="13" fillId="20" borderId="4" xfId="2" applyFont="1" applyFill="1" applyBorder="1" applyAlignment="1" applyProtection="1">
      <alignment horizontal="center" vertical="top" wrapText="1"/>
    </xf>
    <xf numFmtId="0" fontId="14" fillId="0" borderId="0" xfId="0" applyFont="1" applyFill="1" applyAlignment="1">
      <alignment vertical="center"/>
    </xf>
    <xf numFmtId="0" fontId="13" fillId="20" borderId="1" xfId="2" applyFont="1" applyFill="1" applyBorder="1" applyAlignment="1" applyProtection="1">
      <alignment horizontal="center" vertical="center" wrapText="1"/>
    </xf>
    <xf numFmtId="0" fontId="13" fillId="20" borderId="1" xfId="2" applyFont="1" applyFill="1" applyBorder="1" applyAlignment="1" applyProtection="1">
      <alignment horizontal="center" vertical="top" wrapText="1"/>
    </xf>
    <xf numFmtId="0" fontId="14" fillId="20" borderId="1" xfId="0" applyFont="1" applyFill="1" applyBorder="1" applyAlignment="1">
      <alignment horizontal="left" vertical="center" wrapText="1"/>
    </xf>
    <xf numFmtId="0" fontId="14" fillId="20" borderId="1" xfId="0" applyFont="1" applyFill="1" applyBorder="1" applyAlignment="1">
      <alignment horizontal="left" vertical="center"/>
    </xf>
    <xf numFmtId="0" fontId="14" fillId="2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shrinkToFit="1"/>
    </xf>
    <xf numFmtId="0" fontId="14" fillId="0" borderId="4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center" vertical="top"/>
    </xf>
    <xf numFmtId="0" fontId="14" fillId="20" borderId="4" xfId="0" applyFont="1" applyFill="1" applyBorder="1" applyAlignment="1">
      <alignment horizontal="center" vertical="top" wrapText="1"/>
    </xf>
    <xf numFmtId="3" fontId="14" fillId="0" borderId="4" xfId="0" applyNumberFormat="1" applyFont="1" applyFill="1" applyBorder="1" applyAlignment="1">
      <alignment horizontal="center" vertical="top"/>
    </xf>
    <xf numFmtId="164" fontId="14" fillId="0" borderId="4" xfId="0" applyNumberFormat="1" applyFont="1" applyFill="1" applyBorder="1" applyAlignment="1">
      <alignment horizontal="center" vertical="top"/>
    </xf>
    <xf numFmtId="164" fontId="14" fillId="4" borderId="4" xfId="0" applyNumberFormat="1" applyFont="1" applyFill="1" applyBorder="1" applyAlignment="1">
      <alignment horizontal="center" vertical="top"/>
    </xf>
    <xf numFmtId="3" fontId="14" fillId="4" borderId="4" xfId="0" applyNumberFormat="1" applyFont="1" applyFill="1" applyBorder="1" applyAlignment="1">
      <alignment horizontal="center" vertical="top"/>
    </xf>
    <xf numFmtId="1" fontId="14" fillId="0" borderId="4" xfId="0" applyNumberFormat="1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 wrapText="1"/>
    </xf>
    <xf numFmtId="167" fontId="15" fillId="17" borderId="4" xfId="3" applyNumberFormat="1" applyFont="1" applyFill="1" applyBorder="1" applyAlignment="1">
      <alignment horizontal="center" vertical="center"/>
    </xf>
    <xf numFmtId="0" fontId="13" fillId="14" borderId="1" xfId="2" applyFont="1" applyFill="1" applyBorder="1" applyAlignment="1" applyProtection="1">
      <alignment horizontal="center" vertical="center" wrapText="1"/>
    </xf>
    <xf numFmtId="0" fontId="13" fillId="14" borderId="4" xfId="2" applyFont="1" applyFill="1" applyBorder="1" applyAlignment="1" applyProtection="1">
      <alignment horizontal="center" vertical="center" wrapText="1"/>
    </xf>
    <xf numFmtId="2" fontId="14" fillId="4" borderId="4" xfId="0" applyNumberFormat="1" applyFont="1" applyFill="1" applyBorder="1" applyAlignment="1">
      <alignment horizontal="center" vertical="top"/>
    </xf>
    <xf numFmtId="0" fontId="13" fillId="15" borderId="1" xfId="2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/>
    </xf>
    <xf numFmtId="49" fontId="13" fillId="0" borderId="0" xfId="0" applyNumberFormat="1" applyFont="1" applyAlignment="1" applyProtection="1">
      <alignment horizontal="left" vertical="top" wrapText="1"/>
    </xf>
    <xf numFmtId="49" fontId="13" fillId="0" borderId="0" xfId="0" applyNumberFormat="1" applyFont="1" applyAlignment="1" applyProtection="1">
      <alignment horizontal="left" vertical="top"/>
    </xf>
    <xf numFmtId="49" fontId="13" fillId="0" borderId="0" xfId="0" applyNumberFormat="1" applyFont="1" applyAlignment="1" applyProtection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4" borderId="4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1" fillId="18" borderId="4" xfId="0" applyFont="1" applyFill="1" applyBorder="1" applyAlignment="1">
      <alignment horizontal="center" vertical="center" wrapText="1"/>
    </xf>
    <xf numFmtId="0" fontId="21" fillId="18" borderId="4" xfId="0" applyFont="1" applyFill="1" applyBorder="1" applyAlignment="1">
      <alignment horizontal="center" vertical="center"/>
    </xf>
    <xf numFmtId="0" fontId="21" fillId="19" borderId="4" xfId="0" applyFont="1" applyFill="1" applyBorder="1" applyAlignment="1">
      <alignment horizontal="center" vertical="center" wrapText="1"/>
    </xf>
    <xf numFmtId="165" fontId="14" fillId="6" borderId="1" xfId="1" applyNumberFormat="1" applyFont="1" applyFill="1" applyBorder="1" applyAlignment="1" applyProtection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164" fontId="14" fillId="12" borderId="1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1" fillId="11" borderId="1" xfId="0" applyFont="1" applyFill="1" applyBorder="1" applyAlignment="1">
      <alignment horizontal="left" vertical="center" wrapText="1"/>
    </xf>
    <xf numFmtId="0" fontId="14" fillId="11" borderId="1" xfId="0" applyFont="1" applyFill="1" applyBorder="1" applyAlignment="1">
      <alignment horizontal="left" vertical="center"/>
    </xf>
    <xf numFmtId="0" fontId="14" fillId="11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21" fillId="11" borderId="1" xfId="0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/>
    </xf>
  </cellXfs>
  <cellStyles count="4">
    <cellStyle name="Dziesiętny" xfId="3" builtinId="3"/>
    <cellStyle name="Normalny" xfId="0" builtinId="0"/>
    <cellStyle name="Procentowy" xfId="1" builtinId="5"/>
    <cellStyle name="Tekst objaśnienia" xfId="2" builtinId="53" customBuiltin="1"/>
  </cellStyles>
  <dxfs count="0"/>
  <tableStyles count="0" defaultTableStyle="TableStyleMedium2" defaultPivotStyle="PivotStyleLight16"/>
  <colors>
    <indexedColors>
      <rgbColor rgb="FF000000"/>
      <rgbColor rgb="FFF9FBF7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DEDED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FE699"/>
      <rgbColor rgb="FF99CCFF"/>
      <rgbColor rgb="FFFF99CC"/>
      <rgbColor rgb="FFCC99FF"/>
      <rgbColor rgb="FFFBE5D6"/>
      <rgbColor rgb="FF3366FF"/>
      <rgbColor rgb="FF33CCCC"/>
      <rgbColor rgb="FF92D050"/>
      <rgbColor rgb="FFFFC0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2428875</xdr:colOff>
      <xdr:row>43</xdr:row>
      <xdr:rowOff>171450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2428875</xdr:colOff>
      <xdr:row>43</xdr:row>
      <xdr:rowOff>171450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showGridLines="0" showRowColHeaders="0" tabSelected="1" zoomScaleNormal="100" zoomScaleSheetLayoutView="100" workbookViewId="0">
      <selection activeCell="F10" sqref="F10:G10"/>
    </sheetView>
  </sheetViews>
  <sheetFormatPr defaultColWidth="0" defaultRowHeight="11.65" zeroHeight="1" x14ac:dyDescent="0.2"/>
  <cols>
    <col min="1" max="24" width="5.28515625" style="95" customWidth="1"/>
    <col min="25" max="16384" width="5.7109375" style="95" hidden="1"/>
  </cols>
  <sheetData>
    <row r="1" spans="1:24" x14ac:dyDescent="0.2"/>
    <row r="2" spans="1:24" s="94" customFormat="1" ht="90" customHeight="1" x14ac:dyDescent="0.25">
      <c r="A2" s="131" t="s">
        <v>1180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0" t="s">
        <v>1185</v>
      </c>
      <c r="P2" s="130"/>
      <c r="Q2" s="130"/>
      <c r="R2" s="130"/>
      <c r="S2" s="130"/>
      <c r="T2" s="130"/>
      <c r="U2" s="130"/>
      <c r="V2" s="130"/>
      <c r="W2" s="130"/>
      <c r="X2" s="100"/>
    </row>
    <row r="3" spans="1:24" ht="14.2" customHeight="1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7"/>
      <c r="S3" s="97"/>
      <c r="T3" s="97"/>
      <c r="U3" s="97"/>
      <c r="V3" s="97"/>
      <c r="W3" s="97"/>
    </row>
    <row r="4" spans="1:24" s="98" customFormat="1" ht="30" customHeight="1" x14ac:dyDescent="0.2">
      <c r="A4" s="133" t="s">
        <v>1245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</row>
    <row r="5" spans="1:24" s="99" customFormat="1" ht="30" customHeight="1" x14ac:dyDescent="0.25">
      <c r="A5" s="133" t="s">
        <v>1205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</row>
    <row r="6" spans="1:24" ht="14.2" customHeight="1" x14ac:dyDescent="0.2">
      <c r="A6" s="135" t="s">
        <v>1186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</row>
    <row r="7" spans="1:24" ht="14.2" customHeight="1" x14ac:dyDescent="0.2">
      <c r="A7" s="135" t="s">
        <v>1187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</row>
    <row r="8" spans="1:24" ht="14.2" customHeight="1" x14ac:dyDescent="0.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  <c r="R8" s="97"/>
      <c r="S8" s="97"/>
      <c r="T8" s="97"/>
      <c r="U8" s="97"/>
      <c r="V8" s="97"/>
      <c r="W8" s="97"/>
    </row>
    <row r="9" spans="1:24" s="67" customFormat="1" ht="15.1" customHeight="1" x14ac:dyDescent="0.25">
      <c r="A9" s="132" t="s">
        <v>1125</v>
      </c>
      <c r="B9" s="132"/>
      <c r="C9" s="132"/>
      <c r="D9" s="132"/>
      <c r="E9" s="132"/>
      <c r="F9" s="136" t="s">
        <v>1124</v>
      </c>
      <c r="G9" s="136"/>
    </row>
    <row r="10" spans="1:24" s="67" customFormat="1" ht="15.1" customHeight="1" x14ac:dyDescent="0.25">
      <c r="A10" s="132" t="s">
        <v>1174</v>
      </c>
      <c r="B10" s="132"/>
      <c r="C10" s="132"/>
      <c r="D10" s="132"/>
      <c r="E10" s="132"/>
      <c r="F10" s="162"/>
      <c r="G10" s="162"/>
    </row>
    <row r="11" spans="1:24" s="67" customFormat="1" ht="15.1" customHeight="1" x14ac:dyDescent="0.25">
      <c r="A11" s="132" t="s">
        <v>1175</v>
      </c>
      <c r="B11" s="132"/>
      <c r="C11" s="132"/>
      <c r="D11" s="132"/>
      <c r="E11" s="132"/>
      <c r="F11" s="137"/>
      <c r="G11" s="137"/>
    </row>
    <row r="12" spans="1:24" x14ac:dyDescent="0.2"/>
    <row r="13" spans="1:24" ht="15.1" customHeight="1" x14ac:dyDescent="0.2">
      <c r="F13" s="138" t="s">
        <v>1183</v>
      </c>
      <c r="G13" s="138"/>
      <c r="H13" s="138"/>
      <c r="I13" s="138"/>
      <c r="J13" s="138"/>
      <c r="K13" s="138"/>
      <c r="L13" s="138" t="s">
        <v>1201</v>
      </c>
      <c r="M13" s="138"/>
      <c r="N13" s="138"/>
      <c r="O13" s="138"/>
      <c r="P13" s="138"/>
      <c r="Q13" s="138"/>
      <c r="R13" s="138" t="s">
        <v>1202</v>
      </c>
      <c r="S13" s="138"/>
      <c r="T13" s="138"/>
      <c r="U13" s="138"/>
      <c r="V13" s="138"/>
      <c r="W13" s="138"/>
    </row>
    <row r="14" spans="1:24" ht="24.95" customHeight="1" x14ac:dyDescent="0.2">
      <c r="A14" s="139" t="s">
        <v>1182</v>
      </c>
      <c r="B14" s="139"/>
      <c r="C14" s="139"/>
      <c r="D14" s="139"/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</row>
    <row r="15" spans="1:24" ht="24.95" customHeight="1" x14ac:dyDescent="0.2">
      <c r="A15" s="139" t="s">
        <v>1184</v>
      </c>
      <c r="B15" s="139"/>
      <c r="C15" s="139"/>
      <c r="D15" s="139"/>
      <c r="E15" s="139"/>
      <c r="F15" s="141"/>
      <c r="G15" s="141"/>
      <c r="H15" s="141"/>
      <c r="I15" s="141"/>
      <c r="J15" s="141"/>
      <c r="K15" s="141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</row>
    <row r="16" spans="1:24" ht="13.1" x14ac:dyDescent="0.2">
      <c r="A16" s="101" t="s">
        <v>1191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</row>
    <row r="17" spans="1:23" s="101" customFormat="1" x14ac:dyDescent="0.2"/>
    <row r="18" spans="1:23" s="103" customFormat="1" ht="75.099999999999994" customHeight="1" x14ac:dyDescent="0.25">
      <c r="A18" s="142" t="s">
        <v>1206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</row>
    <row r="19" spans="1:23" s="101" customForma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</row>
    <row r="20" spans="1:23" s="101" customFormat="1" hidden="1" x14ac:dyDescent="0.2"/>
    <row r="21" spans="1:23" s="101" customFormat="1" hidden="1" x14ac:dyDescent="0.2"/>
    <row r="22" spans="1:23" s="101" customFormat="1" hidden="1" x14ac:dyDescent="0.2"/>
    <row r="23" spans="1:23" s="101" customFormat="1" hidden="1" x14ac:dyDescent="0.2"/>
    <row r="24" spans="1:23" s="101" customFormat="1" hidden="1" x14ac:dyDescent="0.2"/>
    <row r="25" spans="1:23" s="101" customFormat="1" hidden="1" x14ac:dyDescent="0.2"/>
    <row r="26" spans="1:23" s="101" customFormat="1" hidden="1" x14ac:dyDescent="0.2"/>
    <row r="27" spans="1:23" s="101" customFormat="1" hidden="1" x14ac:dyDescent="0.2"/>
  </sheetData>
  <mergeCells count="24">
    <mergeCell ref="A18:W18"/>
    <mergeCell ref="L14:Q14"/>
    <mergeCell ref="L15:Q15"/>
    <mergeCell ref="R14:W14"/>
    <mergeCell ref="R15:W15"/>
    <mergeCell ref="F13:K13"/>
    <mergeCell ref="L13:Q13"/>
    <mergeCell ref="R13:W13"/>
    <mergeCell ref="A14:E14"/>
    <mergeCell ref="A15:E15"/>
    <mergeCell ref="F14:K14"/>
    <mergeCell ref="F15:K15"/>
    <mergeCell ref="O2:W2"/>
    <mergeCell ref="A2:N2"/>
    <mergeCell ref="A11:E11"/>
    <mergeCell ref="A4:W4"/>
    <mergeCell ref="A5:W5"/>
    <mergeCell ref="A6:W6"/>
    <mergeCell ref="A7:W7"/>
    <mergeCell ref="A10:E10"/>
    <mergeCell ref="A9:E9"/>
    <mergeCell ref="F9:G9"/>
    <mergeCell ref="F10:G10"/>
    <mergeCell ref="F11:G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MJ102"/>
  <sheetViews>
    <sheetView showGridLines="0" showRowColHeaders="0" zoomScaleNormal="100" workbookViewId="0">
      <selection activeCell="A4" sqref="A4"/>
    </sheetView>
  </sheetViews>
  <sheetFormatPr defaultColWidth="0" defaultRowHeight="15.1" customHeight="1" zeroHeight="1" x14ac:dyDescent="0.25"/>
  <cols>
    <col min="1" max="1" width="15.7109375" style="67" customWidth="1"/>
    <col min="2" max="2" width="30.7109375" style="67" customWidth="1"/>
    <col min="3" max="3" width="15.7109375" style="68" customWidth="1"/>
    <col min="4" max="4" width="15.7109375" style="67" customWidth="1"/>
    <col min="5" max="7" width="15.7109375" style="107" hidden="1" customWidth="1"/>
    <col min="8" max="8" width="22.28515625" style="107" hidden="1" customWidth="1"/>
    <col min="9" max="9" width="11.85546875" style="107" hidden="1" customWidth="1"/>
    <col min="10" max="10" width="15.7109375" style="91" customWidth="1"/>
    <col min="11" max="14" width="15.7109375" style="67" customWidth="1"/>
    <col min="15" max="15" width="15.7109375" style="67" hidden="1" customWidth="1"/>
    <col min="16" max="16" width="15.7109375" style="67" customWidth="1"/>
    <col min="17" max="17" width="5.7109375" style="67" customWidth="1"/>
    <col min="18" max="18" width="24.85546875" style="67" hidden="1" customWidth="1"/>
    <col min="19" max="19" width="12.7109375" style="67" hidden="1" customWidth="1"/>
    <col min="20" max="1024" width="8.5703125" style="67" hidden="1" customWidth="1"/>
    <col min="1025" max="16384" width="9.140625" style="67" hidden="1"/>
  </cols>
  <sheetData>
    <row r="1" spans="1:18" s="22" customFormat="1" ht="30" customHeight="1" x14ac:dyDescent="0.2">
      <c r="A1" s="21" t="s">
        <v>948</v>
      </c>
      <c r="C1" s="23"/>
      <c r="E1" s="41"/>
      <c r="F1" s="41"/>
      <c r="G1" s="41"/>
      <c r="H1" s="41"/>
      <c r="I1" s="41"/>
    </row>
    <row r="2" spans="1:18" s="22" customFormat="1" ht="90" customHeight="1" x14ac:dyDescent="0.2">
      <c r="A2" s="74" t="s">
        <v>949</v>
      </c>
      <c r="B2" s="74" t="s">
        <v>950</v>
      </c>
      <c r="C2" s="74" t="s">
        <v>958</v>
      </c>
      <c r="D2" s="74" t="s">
        <v>959</v>
      </c>
      <c r="E2" s="108" t="s">
        <v>975</v>
      </c>
      <c r="F2" s="108" t="s">
        <v>982</v>
      </c>
      <c r="G2" s="108" t="s">
        <v>984</v>
      </c>
      <c r="H2" s="108" t="s">
        <v>987</v>
      </c>
      <c r="I2" s="108" t="s">
        <v>994</v>
      </c>
      <c r="J2" s="74" t="s">
        <v>1229</v>
      </c>
      <c r="K2" s="74" t="s">
        <v>1003</v>
      </c>
      <c r="L2" s="74" t="s">
        <v>1230</v>
      </c>
      <c r="M2" s="74" t="s">
        <v>1004</v>
      </c>
      <c r="N2" s="74" t="s">
        <v>1005</v>
      </c>
      <c r="O2" s="74"/>
      <c r="P2" s="74" t="s">
        <v>1006</v>
      </c>
    </row>
    <row r="3" spans="1:18" s="22" customFormat="1" ht="12" customHeight="1" x14ac:dyDescent="0.2">
      <c r="A3" s="75" t="s">
        <v>976</v>
      </c>
      <c r="B3" s="75" t="s">
        <v>977</v>
      </c>
      <c r="C3" s="75" t="s">
        <v>978</v>
      </c>
      <c r="D3" s="75" t="s">
        <v>979</v>
      </c>
      <c r="E3" s="109"/>
      <c r="F3" s="109"/>
      <c r="G3" s="109"/>
      <c r="H3" s="109"/>
      <c r="I3" s="109"/>
      <c r="J3" s="75" t="s">
        <v>980</v>
      </c>
      <c r="K3" s="75"/>
      <c r="L3" s="75" t="s">
        <v>981</v>
      </c>
      <c r="M3" s="75"/>
      <c r="N3" s="75" t="s">
        <v>983</v>
      </c>
      <c r="O3" s="75"/>
      <c r="P3" s="75" t="s">
        <v>986</v>
      </c>
    </row>
    <row r="4" spans="1:18" ht="30" customHeight="1" x14ac:dyDescent="0.25">
      <c r="A4" s="64"/>
      <c r="B4" s="38"/>
      <c r="C4" s="64"/>
      <c r="D4" s="38"/>
      <c r="E4" s="110"/>
      <c r="F4" s="111"/>
      <c r="G4" s="110"/>
      <c r="H4" s="110"/>
      <c r="I4" s="112"/>
      <c r="J4" s="82"/>
      <c r="K4" s="65"/>
      <c r="L4" s="89" t="str">
        <f>IF(ISERROR(VLOOKUP($B4&amp;" "&amp;$M4,Listy!$N$4:$O$18,2,0)),"",VLOOKUP($B4&amp;" "&amp;$M4,Listy!$N$4:$O$18,2,0))</f>
        <v/>
      </c>
      <c r="M4" s="89" t="str">
        <f>IF(ISERROR(VLOOKUP($K4,Listy!$L$4:$M$7,2,0)),"",VLOOKUP($K4,Listy!$L$4:$M$7,2,0))</f>
        <v/>
      </c>
      <c r="N4" s="125" t="str">
        <f>IFERROR(IF(B4="Hydrogen",(J4*L4)*0.4,J4*L4),"")</f>
        <v/>
      </c>
      <c r="O4" s="88"/>
      <c r="P4" s="89" t="str">
        <f>IF(ISERROR(VLOOKUP($B4,Listy!$B$4:$K$12,10,0)),"",VLOOKUP($B4,Listy!$B$4:$K$12,10,0))</f>
        <v/>
      </c>
      <c r="Q4" s="66"/>
      <c r="R4" s="66"/>
    </row>
    <row r="5" spans="1:18" ht="30" customHeight="1" x14ac:dyDescent="0.25">
      <c r="A5" s="64"/>
      <c r="B5" s="38"/>
      <c r="C5" s="64"/>
      <c r="D5" s="38"/>
      <c r="E5" s="110"/>
      <c r="F5" s="111"/>
      <c r="G5" s="110"/>
      <c r="H5" s="110"/>
      <c r="I5" s="112"/>
      <c r="J5" s="82"/>
      <c r="K5" s="65"/>
      <c r="L5" s="89" t="str">
        <f>IF(ISERROR(VLOOKUP($B5&amp;" "&amp;$M5,Listy!$N$4:$O$18,2,0)),"",VLOOKUP($B5&amp;" "&amp;$M5,Listy!$N$4:$O$18,2,0))</f>
        <v/>
      </c>
      <c r="M5" s="89" t="str">
        <f>IF(ISERROR(VLOOKUP($K5,Listy!$L$4:$M$7,2,0)),"",VLOOKUP($K5,Listy!$L$4:$M$7,2,0))</f>
        <v/>
      </c>
      <c r="N5" s="125" t="str">
        <f t="shared" ref="N5:N19" si="0">IFERROR(IF(B5="Hydrogen",(J5*L5)*0.4,J5*L5),"")</f>
        <v/>
      </c>
      <c r="O5" s="88"/>
      <c r="P5" s="89" t="str">
        <f>IF(ISERROR(VLOOKUP($B5,Listy!$B$4:$K$12,10,0)),"",VLOOKUP($B5,Listy!$B$4:$K$12,10,0))</f>
        <v/>
      </c>
      <c r="Q5" s="66"/>
      <c r="R5" s="66"/>
    </row>
    <row r="6" spans="1:18" ht="30" customHeight="1" x14ac:dyDescent="0.25">
      <c r="A6" s="64"/>
      <c r="B6" s="38"/>
      <c r="C6" s="64"/>
      <c r="D6" s="38"/>
      <c r="E6" s="110"/>
      <c r="F6" s="111"/>
      <c r="G6" s="110"/>
      <c r="H6" s="110"/>
      <c r="I6" s="112"/>
      <c r="J6" s="82"/>
      <c r="K6" s="65"/>
      <c r="L6" s="89" t="str">
        <f>IF(ISERROR(VLOOKUP($B6&amp;" "&amp;$M6,Listy!$N$4:$O$18,2,0)),"",VLOOKUP($B6&amp;" "&amp;$M6,Listy!$N$4:$O$18,2,0))</f>
        <v/>
      </c>
      <c r="M6" s="89" t="str">
        <f>IF(ISERROR(VLOOKUP($K6,Listy!$L$4:$M$7,2,0)),"",VLOOKUP($K6,Listy!$L$4:$M$7,2,0))</f>
        <v/>
      </c>
      <c r="N6" s="125" t="str">
        <f t="shared" si="0"/>
        <v/>
      </c>
      <c r="O6" s="88"/>
      <c r="P6" s="89" t="str">
        <f>IF(ISERROR(VLOOKUP($B6,Listy!$B$4:$K$12,10,0)),"",VLOOKUP($B6,Listy!$B$4:$K$12,10,0))</f>
        <v/>
      </c>
    </row>
    <row r="7" spans="1:18" ht="30" customHeight="1" x14ac:dyDescent="0.25">
      <c r="A7" s="64"/>
      <c r="B7" s="38"/>
      <c r="C7" s="64"/>
      <c r="D7" s="38"/>
      <c r="E7" s="110"/>
      <c r="F7" s="111"/>
      <c r="G7" s="110"/>
      <c r="H7" s="110"/>
      <c r="I7" s="112"/>
      <c r="J7" s="82"/>
      <c r="K7" s="65"/>
      <c r="L7" s="89" t="str">
        <f>IF(ISERROR(VLOOKUP($B7&amp;" "&amp;$M7,Listy!$N$4:$O$18,2,0)),"",VLOOKUP($B7&amp;" "&amp;$M7,Listy!$N$4:$O$18,2,0))</f>
        <v/>
      </c>
      <c r="M7" s="89" t="str">
        <f>IF(ISERROR(VLOOKUP($K7,Listy!$L$4:$M$7,2,0)),"",VLOOKUP($K7,Listy!$L$4:$M$7,2,0))</f>
        <v/>
      </c>
      <c r="N7" s="125" t="str">
        <f t="shared" si="0"/>
        <v/>
      </c>
      <c r="O7" s="88"/>
      <c r="P7" s="89" t="str">
        <f>IF(ISERROR(VLOOKUP($B7,Listy!$B$4:$K$12,10,0)),"",VLOOKUP($B7,Listy!$B$4:$K$12,10,0))</f>
        <v/>
      </c>
    </row>
    <row r="8" spans="1:18" ht="30" customHeight="1" x14ac:dyDescent="0.25">
      <c r="A8" s="64"/>
      <c r="B8" s="38"/>
      <c r="C8" s="64"/>
      <c r="D8" s="38"/>
      <c r="E8" s="110"/>
      <c r="F8" s="111"/>
      <c r="G8" s="110"/>
      <c r="H8" s="110"/>
      <c r="I8" s="112"/>
      <c r="J8" s="82"/>
      <c r="K8" s="65"/>
      <c r="L8" s="89" t="str">
        <f>IF(ISERROR(VLOOKUP($B8&amp;" "&amp;$M8,Listy!$N$4:$O$18,2,0)),"",VLOOKUP($B8&amp;" "&amp;$M8,Listy!$N$4:$O$18,2,0))</f>
        <v/>
      </c>
      <c r="M8" s="89" t="str">
        <f>IF(ISERROR(VLOOKUP($K8,Listy!$L$4:$M$7,2,0)),"",VLOOKUP($K8,Listy!$L$4:$M$7,2,0))</f>
        <v/>
      </c>
      <c r="N8" s="125" t="str">
        <f t="shared" si="0"/>
        <v/>
      </c>
      <c r="O8" s="88"/>
      <c r="P8" s="89" t="str">
        <f>IF(ISERROR(VLOOKUP($B8,Listy!$B$4:$K$12,10,0)),"",VLOOKUP($B8,Listy!$B$4:$K$12,10,0))</f>
        <v/>
      </c>
    </row>
    <row r="9" spans="1:18" ht="30" customHeight="1" x14ac:dyDescent="0.25">
      <c r="A9" s="64"/>
      <c r="B9" s="38"/>
      <c r="C9" s="64"/>
      <c r="D9" s="38"/>
      <c r="E9" s="110"/>
      <c r="F9" s="111"/>
      <c r="G9" s="110"/>
      <c r="H9" s="110"/>
      <c r="I9" s="112"/>
      <c r="J9" s="82"/>
      <c r="K9" s="65"/>
      <c r="L9" s="89" t="str">
        <f>IF(ISERROR(VLOOKUP($B9&amp;" "&amp;$M9,Listy!$N$4:$O$18,2,0)),"",VLOOKUP($B9&amp;" "&amp;$M9,Listy!$N$4:$O$18,2,0))</f>
        <v/>
      </c>
      <c r="M9" s="89" t="str">
        <f>IF(ISERROR(VLOOKUP($K9,Listy!$L$4:$M$7,2,0)),"",VLOOKUP($K9,Listy!$L$4:$M$7,2,0))</f>
        <v/>
      </c>
      <c r="N9" s="125" t="str">
        <f t="shared" si="0"/>
        <v/>
      </c>
      <c r="O9" s="88"/>
      <c r="P9" s="89" t="str">
        <f>IF(ISERROR(VLOOKUP($B9,Listy!$B$4:$K$12,10,0)),"",VLOOKUP($B9,Listy!$B$4:$K$12,10,0))</f>
        <v/>
      </c>
    </row>
    <row r="10" spans="1:18" ht="30" customHeight="1" x14ac:dyDescent="0.25">
      <c r="A10" s="64"/>
      <c r="B10" s="38"/>
      <c r="C10" s="64"/>
      <c r="D10" s="38"/>
      <c r="E10" s="110"/>
      <c r="F10" s="111"/>
      <c r="G10" s="110"/>
      <c r="H10" s="110"/>
      <c r="I10" s="112"/>
      <c r="J10" s="82"/>
      <c r="K10" s="65"/>
      <c r="L10" s="89" t="str">
        <f>IF(ISERROR(VLOOKUP($B10&amp;" "&amp;$M10,Listy!$N$4:$O$18,2,0)),"",VLOOKUP($B10&amp;" "&amp;$M10,Listy!$N$4:$O$18,2,0))</f>
        <v/>
      </c>
      <c r="M10" s="89" t="str">
        <f>IF(ISERROR(VLOOKUP($K10,Listy!$L$4:$M$7,2,0)),"",VLOOKUP($K10,Listy!$L$4:$M$7,2,0))</f>
        <v/>
      </c>
      <c r="N10" s="125" t="str">
        <f t="shared" si="0"/>
        <v/>
      </c>
      <c r="O10" s="88"/>
      <c r="P10" s="89" t="str">
        <f>IF(ISERROR(VLOOKUP($B10,Listy!$B$4:$K$12,10,0)),"",VLOOKUP($B10,Listy!$B$4:$K$12,10,0))</f>
        <v/>
      </c>
    </row>
    <row r="11" spans="1:18" ht="30" customHeight="1" x14ac:dyDescent="0.25">
      <c r="A11" s="64"/>
      <c r="B11" s="38"/>
      <c r="C11" s="64"/>
      <c r="D11" s="38"/>
      <c r="E11" s="110"/>
      <c r="F11" s="111"/>
      <c r="G11" s="110"/>
      <c r="H11" s="110"/>
      <c r="I11" s="112"/>
      <c r="J11" s="82"/>
      <c r="K11" s="65"/>
      <c r="L11" s="89" t="str">
        <f>IF(ISERROR(VLOOKUP($B11&amp;" "&amp;$M11,Listy!$N$4:$O$18,2,0)),"",VLOOKUP($B11&amp;" "&amp;$M11,Listy!$N$4:$O$18,2,0))</f>
        <v/>
      </c>
      <c r="M11" s="89" t="str">
        <f>IF(ISERROR(VLOOKUP($K11,Listy!$L$4:$M$7,2,0)),"",VLOOKUP($K11,Listy!$L$4:$M$7,2,0))</f>
        <v/>
      </c>
      <c r="N11" s="125" t="str">
        <f t="shared" si="0"/>
        <v/>
      </c>
      <c r="O11" s="88"/>
      <c r="P11" s="89" t="str">
        <f>IF(ISERROR(VLOOKUP($B11,Listy!$B$4:$K$12,10,0)),"",VLOOKUP($B11,Listy!$B$4:$K$12,10,0))</f>
        <v/>
      </c>
    </row>
    <row r="12" spans="1:18" ht="30" customHeight="1" x14ac:dyDescent="0.25">
      <c r="A12" s="64"/>
      <c r="B12" s="38"/>
      <c r="C12" s="64"/>
      <c r="D12" s="38"/>
      <c r="E12" s="110"/>
      <c r="F12" s="111"/>
      <c r="G12" s="110"/>
      <c r="H12" s="110"/>
      <c r="I12" s="112"/>
      <c r="J12" s="82"/>
      <c r="K12" s="65"/>
      <c r="L12" s="89" t="str">
        <f>IF(ISERROR(VLOOKUP($B12&amp;" "&amp;$M12,Listy!$N$4:$O$18,2,0)),"",VLOOKUP($B12&amp;" "&amp;$M12,Listy!$N$4:$O$18,2,0))</f>
        <v/>
      </c>
      <c r="M12" s="89" t="str">
        <f>IF(ISERROR(VLOOKUP($K12,Listy!$L$4:$M$7,2,0)),"",VLOOKUP($K12,Listy!$L$4:$M$7,2,0))</f>
        <v/>
      </c>
      <c r="N12" s="125" t="str">
        <f t="shared" si="0"/>
        <v/>
      </c>
      <c r="O12" s="88"/>
      <c r="P12" s="89" t="str">
        <f>IF(ISERROR(VLOOKUP($B12,Listy!$B$4:$K$12,10,0)),"",VLOOKUP($B12,Listy!$B$4:$K$12,10,0))</f>
        <v/>
      </c>
    </row>
    <row r="13" spans="1:18" ht="30" customHeight="1" x14ac:dyDescent="0.25">
      <c r="A13" s="64"/>
      <c r="B13" s="38"/>
      <c r="C13" s="64"/>
      <c r="D13" s="38"/>
      <c r="E13" s="110"/>
      <c r="F13" s="111"/>
      <c r="G13" s="110"/>
      <c r="H13" s="110"/>
      <c r="I13" s="112"/>
      <c r="J13" s="82"/>
      <c r="K13" s="65"/>
      <c r="L13" s="89" t="str">
        <f>IF(ISERROR(VLOOKUP($B13&amp;" "&amp;$M13,Listy!$N$4:$O$18,2,0)),"",VLOOKUP($B13&amp;" "&amp;$M13,Listy!$N$4:$O$18,2,0))</f>
        <v/>
      </c>
      <c r="M13" s="89" t="str">
        <f>IF(ISERROR(VLOOKUP($K13,Listy!$L$4:$M$7,2,0)),"",VLOOKUP($K13,Listy!$L$4:$M$7,2,0))</f>
        <v/>
      </c>
      <c r="N13" s="125" t="str">
        <f t="shared" si="0"/>
        <v/>
      </c>
      <c r="O13" s="88"/>
      <c r="P13" s="89" t="str">
        <f>IF(ISERROR(VLOOKUP($B13,Listy!$B$4:$K$12,10,0)),"",VLOOKUP($B13,Listy!$B$4:$K$12,10,0))</f>
        <v/>
      </c>
    </row>
    <row r="14" spans="1:18" ht="30" customHeight="1" x14ac:dyDescent="0.25">
      <c r="A14" s="64"/>
      <c r="B14" s="38"/>
      <c r="C14" s="64"/>
      <c r="D14" s="38"/>
      <c r="E14" s="110"/>
      <c r="F14" s="111"/>
      <c r="G14" s="110"/>
      <c r="H14" s="110"/>
      <c r="I14" s="112"/>
      <c r="J14" s="82"/>
      <c r="K14" s="65"/>
      <c r="L14" s="89" t="str">
        <f>IF(ISERROR(VLOOKUP($B14&amp;" "&amp;$M14,Listy!$N$4:$O$18,2,0)),"",VLOOKUP($B14&amp;" "&amp;$M14,Listy!$N$4:$O$18,2,0))</f>
        <v/>
      </c>
      <c r="M14" s="89" t="str">
        <f>IF(ISERROR(VLOOKUP($K14,Listy!$L$4:$M$7,2,0)),"",VLOOKUP($K14,Listy!$L$4:$M$7,2,0))</f>
        <v/>
      </c>
      <c r="N14" s="125" t="str">
        <f t="shared" si="0"/>
        <v/>
      </c>
      <c r="O14" s="88"/>
      <c r="P14" s="89" t="str">
        <f>IF(ISERROR(VLOOKUP($B14,Listy!$B$4:$K$12,10,0)),"",VLOOKUP($B14,Listy!$B$4:$K$12,10,0))</f>
        <v/>
      </c>
    </row>
    <row r="15" spans="1:18" ht="30" customHeight="1" x14ac:dyDescent="0.25">
      <c r="A15" s="64"/>
      <c r="B15" s="38"/>
      <c r="C15" s="64"/>
      <c r="D15" s="38"/>
      <c r="E15" s="110"/>
      <c r="F15" s="111"/>
      <c r="G15" s="110"/>
      <c r="H15" s="110"/>
      <c r="I15" s="112"/>
      <c r="J15" s="82"/>
      <c r="K15" s="65"/>
      <c r="L15" s="89" t="str">
        <f>IF(ISERROR(VLOOKUP($B15&amp;" "&amp;$M15,Listy!$N$4:$O$18,2,0)),"",VLOOKUP($B15&amp;" "&amp;$M15,Listy!$N$4:$O$18,2,0))</f>
        <v/>
      </c>
      <c r="M15" s="89" t="str">
        <f>IF(ISERROR(VLOOKUP($K15,Listy!$L$4:$M$7,2,0)),"",VLOOKUP($K15,Listy!$L$4:$M$7,2,0))</f>
        <v/>
      </c>
      <c r="N15" s="125" t="str">
        <f t="shared" si="0"/>
        <v/>
      </c>
      <c r="O15" s="88"/>
      <c r="P15" s="89" t="str">
        <f>IF(ISERROR(VLOOKUP($B15,Listy!$B$4:$K$12,10,0)),"",VLOOKUP($B15,Listy!$B$4:$K$12,10,0))</f>
        <v/>
      </c>
    </row>
    <row r="16" spans="1:18" ht="30" customHeight="1" x14ac:dyDescent="0.25">
      <c r="A16" s="64"/>
      <c r="B16" s="38"/>
      <c r="C16" s="64"/>
      <c r="D16" s="38"/>
      <c r="E16" s="110"/>
      <c r="F16" s="111"/>
      <c r="G16" s="110"/>
      <c r="H16" s="110"/>
      <c r="I16" s="112"/>
      <c r="J16" s="82"/>
      <c r="K16" s="65"/>
      <c r="L16" s="89" t="str">
        <f>IF(ISERROR(VLOOKUP($B16&amp;" "&amp;$M16,Listy!$N$4:$O$18,2,0)),"",VLOOKUP($B16&amp;" "&amp;$M16,Listy!$N$4:$O$18,2,0))</f>
        <v/>
      </c>
      <c r="M16" s="89" t="str">
        <f>IF(ISERROR(VLOOKUP($K16,Listy!$L$4:$M$7,2,0)),"",VLOOKUP($K16,Listy!$L$4:$M$7,2,0))</f>
        <v/>
      </c>
      <c r="N16" s="125" t="str">
        <f t="shared" si="0"/>
        <v/>
      </c>
      <c r="O16" s="88"/>
      <c r="P16" s="89" t="str">
        <f>IF(ISERROR(VLOOKUP($B16,Listy!$B$4:$K$12,10,0)),"",VLOOKUP($B16,Listy!$B$4:$K$12,10,0))</f>
        <v/>
      </c>
    </row>
    <row r="17" spans="1:16" ht="30" customHeight="1" x14ac:dyDescent="0.25">
      <c r="A17" s="64"/>
      <c r="B17" s="38"/>
      <c r="C17" s="64"/>
      <c r="D17" s="38"/>
      <c r="E17" s="110"/>
      <c r="F17" s="111"/>
      <c r="G17" s="110"/>
      <c r="H17" s="110"/>
      <c r="I17" s="112"/>
      <c r="J17" s="82"/>
      <c r="K17" s="65"/>
      <c r="L17" s="89" t="str">
        <f>IF(ISERROR(VLOOKUP($B17&amp;" "&amp;$M17,Listy!$N$4:$O$18,2,0)),"",VLOOKUP($B17&amp;" "&amp;$M17,Listy!$N$4:$O$18,2,0))</f>
        <v/>
      </c>
      <c r="M17" s="89" t="str">
        <f>IF(ISERROR(VLOOKUP($K17,Listy!$L$4:$M$7,2,0)),"",VLOOKUP($K17,Listy!$L$4:$M$7,2,0))</f>
        <v/>
      </c>
      <c r="N17" s="125" t="str">
        <f t="shared" si="0"/>
        <v/>
      </c>
      <c r="O17" s="88"/>
      <c r="P17" s="89" t="str">
        <f>IF(ISERROR(VLOOKUP($B17,Listy!$B$4:$K$12,10,0)),"",VLOOKUP($B17,Listy!$B$4:$K$12,10,0))</f>
        <v/>
      </c>
    </row>
    <row r="18" spans="1:16" ht="30" customHeight="1" x14ac:dyDescent="0.25">
      <c r="A18" s="64"/>
      <c r="B18" s="38"/>
      <c r="C18" s="64"/>
      <c r="D18" s="38"/>
      <c r="E18" s="110"/>
      <c r="F18" s="111"/>
      <c r="G18" s="110"/>
      <c r="H18" s="110"/>
      <c r="I18" s="112"/>
      <c r="J18" s="82"/>
      <c r="K18" s="65"/>
      <c r="L18" s="89" t="str">
        <f>IF(ISERROR(VLOOKUP($B18&amp;" "&amp;$M18,Listy!$N$4:$O$18,2,0)),"",VLOOKUP($B18&amp;" "&amp;$M18,Listy!$N$4:$O$18,2,0))</f>
        <v/>
      </c>
      <c r="M18" s="89" t="str">
        <f>IF(ISERROR(VLOOKUP($K18,Listy!$L$4:$M$7,2,0)),"",VLOOKUP($K18,Listy!$L$4:$M$7,2,0))</f>
        <v/>
      </c>
      <c r="N18" s="125" t="str">
        <f t="shared" si="0"/>
        <v/>
      </c>
      <c r="O18" s="88"/>
      <c r="P18" s="89" t="str">
        <f>IF(ISERROR(VLOOKUP($B18,Listy!$B$4:$K$12,10,0)),"",VLOOKUP($B18,Listy!$B$4:$K$12,10,0))</f>
        <v/>
      </c>
    </row>
    <row r="19" spans="1:16" ht="30" customHeight="1" x14ac:dyDescent="0.25">
      <c r="A19" s="64"/>
      <c r="B19" s="38"/>
      <c r="C19" s="64"/>
      <c r="D19" s="38"/>
      <c r="E19" s="110"/>
      <c r="F19" s="111"/>
      <c r="G19" s="110"/>
      <c r="H19" s="110"/>
      <c r="I19" s="112"/>
      <c r="J19" s="82"/>
      <c r="K19" s="65"/>
      <c r="L19" s="89" t="str">
        <f>IF(ISERROR(VLOOKUP($B19&amp;" "&amp;$M19,Listy!$N$4:$O$18,2,0)),"",VLOOKUP($B19&amp;" "&amp;$M19,Listy!$N$4:$O$18,2,0))</f>
        <v/>
      </c>
      <c r="M19" s="89" t="str">
        <f>IF(ISERROR(VLOOKUP($K19,Listy!$L$4:$M$7,2,0)),"",VLOOKUP($K19,Listy!$L$4:$M$7,2,0))</f>
        <v/>
      </c>
      <c r="N19" s="125" t="str">
        <f t="shared" si="0"/>
        <v/>
      </c>
      <c r="O19" s="88"/>
      <c r="P19" s="89" t="str">
        <f>IF(ISERROR(VLOOKUP($B19,Listy!$B$4:$K$12,10,0)),"",VLOOKUP($B19,Listy!$B$4:$K$12,10,0))</f>
        <v/>
      </c>
    </row>
    <row r="20" spans="1:16" ht="20" customHeight="1" x14ac:dyDescent="0.25">
      <c r="A20" s="83"/>
      <c r="B20" s="84"/>
      <c r="C20" s="83"/>
      <c r="D20" s="84"/>
      <c r="E20" s="84"/>
      <c r="F20" s="85"/>
      <c r="G20" s="84"/>
      <c r="H20" s="84"/>
      <c r="I20" s="83" t="str">
        <f>IF(ISERROR(VLOOKUP($H20,Listy!$H$3:$I$620,2,0)),"",VLOOKUP($H20,Listy!$H$3:$I$620,2,0))</f>
        <v/>
      </c>
      <c r="J20" s="90"/>
      <c r="K20" s="86"/>
      <c r="L20" s="86" t="str">
        <f>IF(ISERROR(VLOOKUP($B20&amp;" "&amp;$M20,Listy!$N$4:$O$14,2,0)),"",VLOOKUP($B20&amp;" "&amp;$M20,Listy!$N$4:$O$14,2,0))</f>
        <v/>
      </c>
      <c r="M20" s="86" t="str">
        <f>IF(ISERROR(VLOOKUP($K20,Listy!$L$4:$M$7,2,0)),"",VLOOKUP($K20,Listy!$L$4:$M$7,2,0))</f>
        <v/>
      </c>
      <c r="N20" s="87" t="str">
        <f t="shared" ref="N20:N67" si="1">IFERROR(IF(B20="Hydrogen",(J20*L20)*0.4,J20*L20),"")</f>
        <v/>
      </c>
      <c r="O20" s="86"/>
      <c r="P20" s="86" t="str">
        <f>IF(ISERROR(VLOOKUP($B20,Listy!$B$4:$K$12,10,0)),"",VLOOKUP($B20,Listy!$B$4:$K$12,10,0))</f>
        <v/>
      </c>
    </row>
    <row r="21" spans="1:16" ht="15.1" hidden="1" customHeight="1" x14ac:dyDescent="0.25">
      <c r="A21" s="83"/>
      <c r="B21" s="84"/>
      <c r="C21" s="83"/>
      <c r="D21" s="84"/>
      <c r="E21" s="84"/>
      <c r="F21" s="85"/>
      <c r="G21" s="84"/>
      <c r="H21" s="84"/>
      <c r="I21" s="83" t="str">
        <f>IF(ISERROR(VLOOKUP($H21,Listy!$H$3:$I$620,2,0)),"",VLOOKUP($H21,Listy!$H$3:$I$620,2,0))</f>
        <v/>
      </c>
      <c r="J21" s="90"/>
      <c r="K21" s="86"/>
      <c r="L21" s="86" t="str">
        <f>IF(ISERROR(VLOOKUP($B21&amp;" "&amp;$M21,Listy!$N$4:$O$14,2,0)),"",VLOOKUP($B21&amp;" "&amp;$M21,Listy!$N$4:$O$14,2,0))</f>
        <v/>
      </c>
      <c r="M21" s="86" t="str">
        <f>IF(ISERROR(VLOOKUP($K21,Listy!$L$4:$M$7,2,0)),"",VLOOKUP($K21,Listy!$L$4:$M$7,2,0))</f>
        <v/>
      </c>
      <c r="N21" s="87" t="str">
        <f t="shared" si="1"/>
        <v/>
      </c>
      <c r="O21" s="86"/>
      <c r="P21" s="86" t="str">
        <f>IF(ISERROR(VLOOKUP($B21,Listy!$B$4:$K$12,10,0)),"",VLOOKUP($B21,Listy!$B$4:$K$12,10,0))</f>
        <v/>
      </c>
    </row>
    <row r="22" spans="1:16" ht="15.1" hidden="1" customHeight="1" x14ac:dyDescent="0.25">
      <c r="A22" s="83"/>
      <c r="B22" s="84"/>
      <c r="C22" s="83"/>
      <c r="D22" s="84"/>
      <c r="E22" s="84"/>
      <c r="F22" s="85"/>
      <c r="G22" s="84"/>
      <c r="H22" s="84"/>
      <c r="I22" s="83" t="str">
        <f>IF(ISERROR(VLOOKUP($H22,Listy!$H$3:$I$620,2,0)),"",VLOOKUP($H22,Listy!$H$3:$I$620,2,0))</f>
        <v/>
      </c>
      <c r="J22" s="90"/>
      <c r="K22" s="86"/>
      <c r="L22" s="86" t="str">
        <f>IF(ISERROR(VLOOKUP($B22&amp;" "&amp;$M22,Listy!$N$4:$O$14,2,0)),"",VLOOKUP($B22&amp;" "&amp;$M22,Listy!$N$4:$O$14,2,0))</f>
        <v/>
      </c>
      <c r="M22" s="86" t="str">
        <f>IF(ISERROR(VLOOKUP($K22,Listy!$L$4:$M$7,2,0)),"",VLOOKUP($K22,Listy!$L$4:$M$7,2,0))</f>
        <v/>
      </c>
      <c r="N22" s="87" t="str">
        <f t="shared" si="1"/>
        <v/>
      </c>
      <c r="O22" s="86"/>
      <c r="P22" s="86" t="str">
        <f>IF(ISERROR(VLOOKUP($B22,Listy!$B$4:$K$12,10,0)),"",VLOOKUP($B22,Listy!$B$4:$K$12,10,0))</f>
        <v/>
      </c>
    </row>
    <row r="23" spans="1:16" ht="15.1" hidden="1" customHeight="1" x14ac:dyDescent="0.25">
      <c r="A23" s="83"/>
      <c r="B23" s="84"/>
      <c r="C23" s="83"/>
      <c r="D23" s="84"/>
      <c r="E23" s="84"/>
      <c r="F23" s="85"/>
      <c r="G23" s="84"/>
      <c r="H23" s="84"/>
      <c r="I23" s="83" t="str">
        <f>IF(ISERROR(VLOOKUP($H23,Listy!$H$3:$I$620,2,0)),"",VLOOKUP($H23,Listy!$H$3:$I$620,2,0))</f>
        <v/>
      </c>
      <c r="J23" s="90"/>
      <c r="K23" s="86"/>
      <c r="L23" s="86" t="str">
        <f>IF(ISERROR(VLOOKUP($B23&amp;" "&amp;$M23,Listy!$N$4:$O$14,2,0)),"",VLOOKUP($B23&amp;" "&amp;$M23,Listy!$N$4:$O$14,2,0))</f>
        <v/>
      </c>
      <c r="M23" s="86" t="str">
        <f>IF(ISERROR(VLOOKUP($K23,Listy!$L$4:$M$7,2,0)),"",VLOOKUP($K23,Listy!$L$4:$M$7,2,0))</f>
        <v/>
      </c>
      <c r="N23" s="87" t="str">
        <f t="shared" si="1"/>
        <v/>
      </c>
      <c r="O23" s="86"/>
      <c r="P23" s="86" t="str">
        <f>IF(ISERROR(VLOOKUP($B23,Listy!$B$4:$K$12,10,0)),"",VLOOKUP($B23,Listy!$B$4:$K$12,10,0))</f>
        <v/>
      </c>
    </row>
    <row r="24" spans="1:16" ht="15.1" hidden="1" customHeight="1" x14ac:dyDescent="0.25">
      <c r="A24" s="83"/>
      <c r="B24" s="84"/>
      <c r="C24" s="83"/>
      <c r="D24" s="84"/>
      <c r="E24" s="84"/>
      <c r="F24" s="85"/>
      <c r="G24" s="84"/>
      <c r="H24" s="84"/>
      <c r="I24" s="83" t="str">
        <f>IF(ISERROR(VLOOKUP($H24,Listy!$H$3:$I$620,2,0)),"",VLOOKUP($H24,Listy!$H$3:$I$620,2,0))</f>
        <v/>
      </c>
      <c r="J24" s="90"/>
      <c r="K24" s="86"/>
      <c r="L24" s="86" t="str">
        <f>IF(ISERROR(VLOOKUP($B24&amp;" "&amp;$M24,Listy!$N$4:$O$14,2,0)),"",VLOOKUP($B24&amp;" "&amp;$M24,Listy!$N$4:$O$14,2,0))</f>
        <v/>
      </c>
      <c r="M24" s="86" t="str">
        <f>IF(ISERROR(VLOOKUP($K24,Listy!$L$4:$M$7,2,0)),"",VLOOKUP($K24,Listy!$L$4:$M$7,2,0))</f>
        <v/>
      </c>
      <c r="N24" s="87" t="str">
        <f t="shared" si="1"/>
        <v/>
      </c>
      <c r="O24" s="86"/>
      <c r="P24" s="86" t="str">
        <f>IF(ISERROR(VLOOKUP($B24,Listy!$B$4:$K$12,10,0)),"",VLOOKUP($B24,Listy!$B$4:$K$12,10,0))</f>
        <v/>
      </c>
    </row>
    <row r="25" spans="1:16" ht="15.1" hidden="1" customHeight="1" x14ac:dyDescent="0.25">
      <c r="A25" s="83"/>
      <c r="B25" s="84"/>
      <c r="C25" s="83"/>
      <c r="D25" s="84"/>
      <c r="E25" s="84"/>
      <c r="F25" s="85"/>
      <c r="G25" s="84"/>
      <c r="H25" s="84"/>
      <c r="I25" s="83" t="str">
        <f>IF(ISERROR(VLOOKUP($H25,Listy!$H$3:$I$620,2,0)),"",VLOOKUP($H25,Listy!$H$3:$I$620,2,0))</f>
        <v/>
      </c>
      <c r="J25" s="90"/>
      <c r="K25" s="86"/>
      <c r="L25" s="86" t="str">
        <f>IF(ISERROR(VLOOKUP($B25&amp;" "&amp;$M25,Listy!$N$4:$O$14,2,0)),"",VLOOKUP($B25&amp;" "&amp;$M25,Listy!$N$4:$O$14,2,0))</f>
        <v/>
      </c>
      <c r="M25" s="86" t="str">
        <f>IF(ISERROR(VLOOKUP($K25,Listy!$L$4:$M$7,2,0)),"",VLOOKUP($K25,Listy!$L$4:$M$7,2,0))</f>
        <v/>
      </c>
      <c r="N25" s="87" t="str">
        <f t="shared" si="1"/>
        <v/>
      </c>
      <c r="O25" s="86"/>
      <c r="P25" s="86" t="str">
        <f>IF(ISERROR(VLOOKUP($B25,Listy!$B$4:$K$12,10,0)),"",VLOOKUP($B25,Listy!$B$4:$K$12,10,0))</f>
        <v/>
      </c>
    </row>
    <row r="26" spans="1:16" ht="15.1" hidden="1" customHeight="1" x14ac:dyDescent="0.25">
      <c r="A26" s="83"/>
      <c r="B26" s="84"/>
      <c r="C26" s="83"/>
      <c r="D26" s="84"/>
      <c r="E26" s="84"/>
      <c r="F26" s="85"/>
      <c r="G26" s="84"/>
      <c r="H26" s="84"/>
      <c r="I26" s="83" t="str">
        <f>IF(ISERROR(VLOOKUP($H26,Listy!$H$3:$I$620,2,0)),"",VLOOKUP($H26,Listy!$H$3:$I$620,2,0))</f>
        <v/>
      </c>
      <c r="J26" s="90"/>
      <c r="K26" s="86"/>
      <c r="L26" s="86" t="str">
        <f>IF(ISERROR(VLOOKUP($B26&amp;" "&amp;$M26,Listy!$N$4:$O$14,2,0)),"",VLOOKUP($B26&amp;" "&amp;$M26,Listy!$N$4:$O$14,2,0))</f>
        <v/>
      </c>
      <c r="M26" s="86" t="str">
        <f>IF(ISERROR(VLOOKUP($K26,Listy!$L$4:$M$7,2,0)),"",VLOOKUP($K26,Listy!$L$4:$M$7,2,0))</f>
        <v/>
      </c>
      <c r="N26" s="87" t="str">
        <f t="shared" si="1"/>
        <v/>
      </c>
      <c r="O26" s="86"/>
      <c r="P26" s="86" t="str">
        <f>IF(ISERROR(VLOOKUP($B26,Listy!$B$4:$K$12,10,0)),"",VLOOKUP($B26,Listy!$B$4:$K$12,10,0))</f>
        <v/>
      </c>
    </row>
    <row r="27" spans="1:16" ht="15.1" hidden="1" customHeight="1" x14ac:dyDescent="0.25">
      <c r="A27" s="83"/>
      <c r="B27" s="84"/>
      <c r="C27" s="83"/>
      <c r="D27" s="84"/>
      <c r="E27" s="84"/>
      <c r="F27" s="85"/>
      <c r="G27" s="84"/>
      <c r="H27" s="84"/>
      <c r="I27" s="83" t="str">
        <f>IF(ISERROR(VLOOKUP($H27,Listy!$H$3:$I$620,2,0)),"",VLOOKUP($H27,Listy!$H$3:$I$620,2,0))</f>
        <v/>
      </c>
      <c r="J27" s="90"/>
      <c r="K27" s="86"/>
      <c r="L27" s="86" t="str">
        <f>IF(ISERROR(VLOOKUP($B27&amp;" "&amp;$M27,Listy!$N$4:$O$14,2,0)),"",VLOOKUP($B27&amp;" "&amp;$M27,Listy!$N$4:$O$14,2,0))</f>
        <v/>
      </c>
      <c r="M27" s="86" t="str">
        <f>IF(ISERROR(VLOOKUP($K27,Listy!$L$4:$M$7,2,0)),"",VLOOKUP($K27,Listy!$L$4:$M$7,2,0))</f>
        <v/>
      </c>
      <c r="N27" s="87" t="str">
        <f t="shared" si="1"/>
        <v/>
      </c>
      <c r="O27" s="86"/>
      <c r="P27" s="86" t="str">
        <f>IF(ISERROR(VLOOKUP($B27,Listy!$B$4:$K$12,10,0)),"",VLOOKUP($B27,Listy!$B$4:$K$12,10,0))</f>
        <v/>
      </c>
    </row>
    <row r="28" spans="1:16" ht="15.1" hidden="1" customHeight="1" x14ac:dyDescent="0.25">
      <c r="A28" s="83"/>
      <c r="B28" s="84"/>
      <c r="C28" s="83"/>
      <c r="D28" s="84"/>
      <c r="E28" s="84"/>
      <c r="F28" s="85"/>
      <c r="G28" s="84"/>
      <c r="H28" s="84"/>
      <c r="I28" s="83" t="str">
        <f>IF(ISERROR(VLOOKUP($H28,Listy!$H$3:$I$620,2,0)),"",VLOOKUP($H28,Listy!$H$3:$I$620,2,0))</f>
        <v/>
      </c>
      <c r="J28" s="90"/>
      <c r="K28" s="86"/>
      <c r="L28" s="86" t="str">
        <f>IF(ISERROR(VLOOKUP($B28&amp;" "&amp;$M28,Listy!$N$4:$O$14,2,0)),"",VLOOKUP($B28&amp;" "&amp;$M28,Listy!$N$4:$O$14,2,0))</f>
        <v/>
      </c>
      <c r="M28" s="86" t="str">
        <f>IF(ISERROR(VLOOKUP($K28,Listy!$L$4:$M$7,2,0)),"",VLOOKUP($K28,Listy!$L$4:$M$7,2,0))</f>
        <v/>
      </c>
      <c r="N28" s="87" t="str">
        <f t="shared" si="1"/>
        <v/>
      </c>
      <c r="O28" s="86"/>
      <c r="P28" s="86" t="str">
        <f>IF(ISERROR(VLOOKUP($B28,Listy!$B$4:$K$12,10,0)),"",VLOOKUP($B28,Listy!$B$4:$K$12,10,0))</f>
        <v/>
      </c>
    </row>
    <row r="29" spans="1:16" ht="15.1" hidden="1" customHeight="1" x14ac:dyDescent="0.25">
      <c r="A29" s="83"/>
      <c r="B29" s="84"/>
      <c r="C29" s="83"/>
      <c r="D29" s="84"/>
      <c r="E29" s="84"/>
      <c r="F29" s="85"/>
      <c r="G29" s="84"/>
      <c r="H29" s="84"/>
      <c r="I29" s="83" t="str">
        <f>IF(ISERROR(VLOOKUP($H29,Listy!$H$3:$I$620,2,0)),"",VLOOKUP($H29,Listy!$H$3:$I$620,2,0))</f>
        <v/>
      </c>
      <c r="J29" s="90"/>
      <c r="K29" s="86"/>
      <c r="L29" s="86" t="str">
        <f>IF(ISERROR(VLOOKUP($B29&amp;" "&amp;$M29,Listy!$N$4:$O$14,2,0)),"",VLOOKUP($B29&amp;" "&amp;$M29,Listy!$N$4:$O$14,2,0))</f>
        <v/>
      </c>
      <c r="M29" s="86" t="str">
        <f>IF(ISERROR(VLOOKUP($K29,Listy!$L$4:$M$7,2,0)),"",VLOOKUP($K29,Listy!$L$4:$M$7,2,0))</f>
        <v/>
      </c>
      <c r="N29" s="87" t="str">
        <f t="shared" si="1"/>
        <v/>
      </c>
      <c r="O29" s="86"/>
      <c r="P29" s="86" t="str">
        <f>IF(ISERROR(VLOOKUP($B29,Listy!$B$4:$K$12,10,0)),"",VLOOKUP($B29,Listy!$B$4:$K$12,10,0))</f>
        <v/>
      </c>
    </row>
    <row r="30" spans="1:16" ht="15.1" hidden="1" customHeight="1" x14ac:dyDescent="0.25">
      <c r="A30" s="83"/>
      <c r="B30" s="84"/>
      <c r="C30" s="83"/>
      <c r="D30" s="84"/>
      <c r="E30" s="84"/>
      <c r="F30" s="85"/>
      <c r="G30" s="84"/>
      <c r="H30" s="84"/>
      <c r="I30" s="83" t="str">
        <f>IF(ISERROR(VLOOKUP($H30,Listy!$H$3:$I$620,2,0)),"",VLOOKUP($H30,Listy!$H$3:$I$620,2,0))</f>
        <v/>
      </c>
      <c r="J30" s="90"/>
      <c r="K30" s="86"/>
      <c r="L30" s="86" t="str">
        <f>IF(ISERROR(VLOOKUP($B30&amp;" "&amp;$M30,Listy!$N$4:$O$14,2,0)),"",VLOOKUP($B30&amp;" "&amp;$M30,Listy!$N$4:$O$14,2,0))</f>
        <v/>
      </c>
      <c r="M30" s="86" t="str">
        <f>IF(ISERROR(VLOOKUP($K30,Listy!$L$4:$M$7,2,0)),"",VLOOKUP($K30,Listy!$L$4:$M$7,2,0))</f>
        <v/>
      </c>
      <c r="N30" s="87" t="str">
        <f t="shared" si="1"/>
        <v/>
      </c>
      <c r="O30" s="86"/>
      <c r="P30" s="86" t="str">
        <f>IF(ISERROR(VLOOKUP($B30,Listy!$B$4:$K$12,10,0)),"",VLOOKUP($B30,Listy!$B$4:$K$12,10,0))</f>
        <v/>
      </c>
    </row>
    <row r="31" spans="1:16" ht="15.1" hidden="1" customHeight="1" x14ac:dyDescent="0.25">
      <c r="A31" s="83"/>
      <c r="B31" s="84"/>
      <c r="C31" s="83"/>
      <c r="D31" s="84"/>
      <c r="E31" s="84"/>
      <c r="F31" s="85"/>
      <c r="G31" s="84"/>
      <c r="H31" s="84"/>
      <c r="I31" s="83" t="str">
        <f>IF(ISERROR(VLOOKUP($H31,Listy!$H$3:$I$620,2,0)),"",VLOOKUP($H31,Listy!$H$3:$I$620,2,0))</f>
        <v/>
      </c>
      <c r="J31" s="90"/>
      <c r="K31" s="86"/>
      <c r="L31" s="86" t="str">
        <f>IF(ISERROR(VLOOKUP($B31&amp;" "&amp;$M31,Listy!$N$4:$O$14,2,0)),"",VLOOKUP($B31&amp;" "&amp;$M31,Listy!$N$4:$O$14,2,0))</f>
        <v/>
      </c>
      <c r="M31" s="86" t="str">
        <f>IF(ISERROR(VLOOKUP($K31,Listy!$L$4:$M$7,2,0)),"",VLOOKUP($K31,Listy!$L$4:$M$7,2,0))</f>
        <v/>
      </c>
      <c r="N31" s="87" t="str">
        <f t="shared" si="1"/>
        <v/>
      </c>
      <c r="O31" s="86"/>
      <c r="P31" s="86" t="str">
        <f>IF(ISERROR(VLOOKUP($B31,Listy!$B$4:$K$12,10,0)),"",VLOOKUP($B31,Listy!$B$4:$K$12,10,0))</f>
        <v/>
      </c>
    </row>
    <row r="32" spans="1:16" ht="15.1" hidden="1" customHeight="1" x14ac:dyDescent="0.25">
      <c r="A32" s="83"/>
      <c r="B32" s="84"/>
      <c r="C32" s="83"/>
      <c r="D32" s="84"/>
      <c r="E32" s="84"/>
      <c r="F32" s="85"/>
      <c r="G32" s="84"/>
      <c r="H32" s="84"/>
      <c r="I32" s="83" t="str">
        <f>IF(ISERROR(VLOOKUP($H32,Listy!$H$3:$I$620,2,0)),"",VLOOKUP($H32,Listy!$H$3:$I$620,2,0))</f>
        <v/>
      </c>
      <c r="J32" s="90"/>
      <c r="K32" s="86"/>
      <c r="L32" s="86" t="str">
        <f>IF(ISERROR(VLOOKUP($B32&amp;" "&amp;$M32,Listy!$N$4:$O$14,2,0)),"",VLOOKUP($B32&amp;" "&amp;$M32,Listy!$N$4:$O$14,2,0))</f>
        <v/>
      </c>
      <c r="M32" s="86" t="str">
        <f>IF(ISERROR(VLOOKUP($K32,Listy!$L$4:$M$7,2,0)),"",VLOOKUP($K32,Listy!$L$4:$M$7,2,0))</f>
        <v/>
      </c>
      <c r="N32" s="87" t="str">
        <f t="shared" si="1"/>
        <v/>
      </c>
      <c r="O32" s="86"/>
      <c r="P32" s="86" t="str">
        <f>IF(ISERROR(VLOOKUP($B32,Listy!$B$4:$K$12,10,0)),"",VLOOKUP($B32,Listy!$B$4:$K$12,10,0))</f>
        <v/>
      </c>
    </row>
    <row r="33" spans="1:16" ht="15.1" hidden="1" customHeight="1" x14ac:dyDescent="0.25">
      <c r="A33" s="83"/>
      <c r="B33" s="84"/>
      <c r="C33" s="83"/>
      <c r="D33" s="84"/>
      <c r="E33" s="84"/>
      <c r="F33" s="85"/>
      <c r="G33" s="84"/>
      <c r="H33" s="84"/>
      <c r="I33" s="83" t="str">
        <f>IF(ISERROR(VLOOKUP($H33,Listy!$H$3:$I$620,2,0)),"",VLOOKUP($H33,Listy!$H$3:$I$620,2,0))</f>
        <v/>
      </c>
      <c r="J33" s="90"/>
      <c r="K33" s="86"/>
      <c r="L33" s="86" t="str">
        <f>IF(ISERROR(VLOOKUP($B33&amp;" "&amp;$M33,Listy!$N$4:$O$14,2,0)),"",VLOOKUP($B33&amp;" "&amp;$M33,Listy!$N$4:$O$14,2,0))</f>
        <v/>
      </c>
      <c r="M33" s="86" t="str">
        <f>IF(ISERROR(VLOOKUP($K33,Listy!$L$4:$M$7,2,0)),"",VLOOKUP($K33,Listy!$L$4:$M$7,2,0))</f>
        <v/>
      </c>
      <c r="N33" s="87" t="str">
        <f t="shared" si="1"/>
        <v/>
      </c>
      <c r="O33" s="86"/>
      <c r="P33" s="86" t="str">
        <f>IF(ISERROR(VLOOKUP($B33,Listy!$B$4:$K$12,10,0)),"",VLOOKUP($B33,Listy!$B$4:$K$12,10,0))</f>
        <v/>
      </c>
    </row>
    <row r="34" spans="1:16" ht="15.1" hidden="1" customHeight="1" x14ac:dyDescent="0.25">
      <c r="A34" s="83"/>
      <c r="B34" s="84"/>
      <c r="C34" s="83"/>
      <c r="D34" s="84"/>
      <c r="E34" s="84"/>
      <c r="F34" s="85"/>
      <c r="G34" s="84"/>
      <c r="H34" s="84"/>
      <c r="I34" s="83" t="str">
        <f>IF(ISERROR(VLOOKUP($H34,Listy!$H$3:$I$620,2,0)),"",VLOOKUP($H34,Listy!$H$3:$I$620,2,0))</f>
        <v/>
      </c>
      <c r="J34" s="90"/>
      <c r="K34" s="86"/>
      <c r="L34" s="86" t="str">
        <f>IF(ISERROR(VLOOKUP($B34&amp;" "&amp;$M34,Listy!$N$4:$O$14,2,0)),"",VLOOKUP($B34&amp;" "&amp;$M34,Listy!$N$4:$O$14,2,0))</f>
        <v/>
      </c>
      <c r="M34" s="86" t="str">
        <f>IF(ISERROR(VLOOKUP($K34,Listy!$L$4:$M$7,2,0)),"",VLOOKUP($K34,Listy!$L$4:$M$7,2,0))</f>
        <v/>
      </c>
      <c r="N34" s="87" t="str">
        <f t="shared" si="1"/>
        <v/>
      </c>
      <c r="O34" s="86"/>
      <c r="P34" s="86" t="str">
        <f>IF(ISERROR(VLOOKUP($B34,Listy!$B$4:$K$12,10,0)),"",VLOOKUP($B34,Listy!$B$4:$K$12,10,0))</f>
        <v/>
      </c>
    </row>
    <row r="35" spans="1:16" ht="15.1" hidden="1" customHeight="1" x14ac:dyDescent="0.25">
      <c r="A35" s="83"/>
      <c r="B35" s="84"/>
      <c r="C35" s="83"/>
      <c r="D35" s="84"/>
      <c r="E35" s="84"/>
      <c r="F35" s="85"/>
      <c r="G35" s="84"/>
      <c r="H35" s="84"/>
      <c r="I35" s="83" t="str">
        <f>IF(ISERROR(VLOOKUP($H35,Listy!$H$3:$I$620,2,0)),"",VLOOKUP($H35,Listy!$H$3:$I$620,2,0))</f>
        <v/>
      </c>
      <c r="J35" s="90"/>
      <c r="K35" s="86"/>
      <c r="L35" s="86" t="str">
        <f>IF(ISERROR(VLOOKUP($B35&amp;" "&amp;$M35,Listy!$N$4:$O$14,2,0)),"",VLOOKUP($B35&amp;" "&amp;$M35,Listy!$N$4:$O$14,2,0))</f>
        <v/>
      </c>
      <c r="M35" s="86" t="str">
        <f>IF(ISERROR(VLOOKUP($K35,Listy!$L$4:$M$7,2,0)),"",VLOOKUP($K35,Listy!$L$4:$M$7,2,0))</f>
        <v/>
      </c>
      <c r="N35" s="87" t="str">
        <f t="shared" si="1"/>
        <v/>
      </c>
      <c r="O35" s="86"/>
      <c r="P35" s="86" t="str">
        <f>IF(ISERROR(VLOOKUP($B35,Listy!$B$4:$K$12,10,0)),"",VLOOKUP($B35,Listy!$B$4:$K$12,10,0))</f>
        <v/>
      </c>
    </row>
    <row r="36" spans="1:16" ht="15.1" hidden="1" customHeight="1" x14ac:dyDescent="0.25">
      <c r="A36" s="83"/>
      <c r="B36" s="84"/>
      <c r="C36" s="83"/>
      <c r="D36" s="84"/>
      <c r="E36" s="84"/>
      <c r="F36" s="85"/>
      <c r="G36" s="84"/>
      <c r="H36" s="84"/>
      <c r="I36" s="83" t="str">
        <f>IF(ISERROR(VLOOKUP($H36,Listy!$H$3:$I$620,2,0)),"",VLOOKUP($H36,Listy!$H$3:$I$620,2,0))</f>
        <v/>
      </c>
      <c r="J36" s="90"/>
      <c r="K36" s="86"/>
      <c r="L36" s="86" t="str">
        <f>IF(ISERROR(VLOOKUP($B36&amp;" "&amp;$M36,Listy!$N$4:$O$14,2,0)),"",VLOOKUP($B36&amp;" "&amp;$M36,Listy!$N$4:$O$14,2,0))</f>
        <v/>
      </c>
      <c r="M36" s="86" t="str">
        <f>IF(ISERROR(VLOOKUP($K36,Listy!$L$4:$M$7,2,0)),"",VLOOKUP($K36,Listy!$L$4:$M$7,2,0))</f>
        <v/>
      </c>
      <c r="N36" s="87" t="str">
        <f t="shared" si="1"/>
        <v/>
      </c>
      <c r="O36" s="86"/>
      <c r="P36" s="86" t="str">
        <f>IF(ISERROR(VLOOKUP($B36,Listy!$B$4:$K$12,10,0)),"",VLOOKUP($B36,Listy!$B$4:$K$12,10,0))</f>
        <v/>
      </c>
    </row>
    <row r="37" spans="1:16" ht="15.1" hidden="1" customHeight="1" x14ac:dyDescent="0.25">
      <c r="A37" s="83"/>
      <c r="B37" s="84"/>
      <c r="C37" s="83"/>
      <c r="D37" s="84"/>
      <c r="E37" s="84"/>
      <c r="F37" s="85"/>
      <c r="G37" s="84"/>
      <c r="H37" s="84"/>
      <c r="I37" s="83" t="str">
        <f>IF(ISERROR(VLOOKUP($H37,Listy!$H$3:$I$620,2,0)),"",VLOOKUP($H37,Listy!$H$3:$I$620,2,0))</f>
        <v/>
      </c>
      <c r="J37" s="90"/>
      <c r="K37" s="86"/>
      <c r="L37" s="86" t="str">
        <f>IF(ISERROR(VLOOKUP($B37&amp;" "&amp;$M37,Listy!$N$4:$O$14,2,0)),"",VLOOKUP($B37&amp;" "&amp;$M37,Listy!$N$4:$O$14,2,0))</f>
        <v/>
      </c>
      <c r="M37" s="86" t="str">
        <f>IF(ISERROR(VLOOKUP($K37,Listy!$L$4:$M$7,2,0)),"",VLOOKUP($K37,Listy!$L$4:$M$7,2,0))</f>
        <v/>
      </c>
      <c r="N37" s="87" t="str">
        <f t="shared" si="1"/>
        <v/>
      </c>
      <c r="O37" s="86"/>
      <c r="P37" s="86" t="str">
        <f>IF(ISERROR(VLOOKUP($B37,Listy!$B$4:$K$12,10,0)),"",VLOOKUP($B37,Listy!$B$4:$K$12,10,0))</f>
        <v/>
      </c>
    </row>
    <row r="38" spans="1:16" ht="15.1" hidden="1" customHeight="1" x14ac:dyDescent="0.25">
      <c r="A38" s="83"/>
      <c r="B38" s="84"/>
      <c r="C38" s="83"/>
      <c r="D38" s="84"/>
      <c r="E38" s="84"/>
      <c r="F38" s="85"/>
      <c r="G38" s="84"/>
      <c r="H38" s="84"/>
      <c r="I38" s="83" t="str">
        <f>IF(ISERROR(VLOOKUP($H38,Listy!$H$3:$I$620,2,0)),"",VLOOKUP($H38,Listy!$H$3:$I$620,2,0))</f>
        <v/>
      </c>
      <c r="J38" s="90"/>
      <c r="K38" s="86"/>
      <c r="L38" s="86" t="str">
        <f>IF(ISERROR(VLOOKUP($B38&amp;" "&amp;$M38,Listy!$N$4:$O$14,2,0)),"",VLOOKUP($B38&amp;" "&amp;$M38,Listy!$N$4:$O$14,2,0))</f>
        <v/>
      </c>
      <c r="M38" s="86" t="str">
        <f>IF(ISERROR(VLOOKUP($K38,Listy!$L$4:$M$7,2,0)),"",VLOOKUP($K38,Listy!$L$4:$M$7,2,0))</f>
        <v/>
      </c>
      <c r="N38" s="87" t="str">
        <f t="shared" si="1"/>
        <v/>
      </c>
      <c r="O38" s="86"/>
      <c r="P38" s="86" t="str">
        <f>IF(ISERROR(VLOOKUP($B38,Listy!$B$4:$K$12,10,0)),"",VLOOKUP($B38,Listy!$B$4:$K$12,10,0))</f>
        <v/>
      </c>
    </row>
    <row r="39" spans="1:16" ht="15.1" hidden="1" customHeight="1" x14ac:dyDescent="0.25">
      <c r="A39" s="83"/>
      <c r="B39" s="84"/>
      <c r="C39" s="83"/>
      <c r="D39" s="84"/>
      <c r="E39" s="84"/>
      <c r="F39" s="85"/>
      <c r="G39" s="84"/>
      <c r="H39" s="84"/>
      <c r="I39" s="83" t="str">
        <f>IF(ISERROR(VLOOKUP($H39,Listy!$H$3:$I$620,2,0)),"",VLOOKUP($H39,Listy!$H$3:$I$620,2,0))</f>
        <v/>
      </c>
      <c r="J39" s="90"/>
      <c r="K39" s="86"/>
      <c r="L39" s="86" t="str">
        <f>IF(ISERROR(VLOOKUP($B39&amp;" "&amp;$M39,Listy!$N$4:$O$14,2,0)),"",VLOOKUP($B39&amp;" "&amp;$M39,Listy!$N$4:$O$14,2,0))</f>
        <v/>
      </c>
      <c r="M39" s="86" t="str">
        <f>IF(ISERROR(VLOOKUP($K39,Listy!$L$4:$M$7,2,0)),"",VLOOKUP($K39,Listy!$L$4:$M$7,2,0))</f>
        <v/>
      </c>
      <c r="N39" s="87" t="str">
        <f t="shared" si="1"/>
        <v/>
      </c>
      <c r="O39" s="86"/>
      <c r="P39" s="86" t="str">
        <f>IF(ISERROR(VLOOKUP($B39,Listy!$B$4:$K$12,10,0)),"",VLOOKUP($B39,Listy!$B$4:$K$12,10,0))</f>
        <v/>
      </c>
    </row>
    <row r="40" spans="1:16" ht="15.1" hidden="1" customHeight="1" x14ac:dyDescent="0.25">
      <c r="A40" s="83"/>
      <c r="B40" s="84"/>
      <c r="C40" s="83"/>
      <c r="D40" s="84"/>
      <c r="E40" s="84"/>
      <c r="F40" s="85"/>
      <c r="G40" s="84"/>
      <c r="H40" s="84"/>
      <c r="I40" s="83" t="str">
        <f>IF(ISERROR(VLOOKUP($H40,Listy!$H$3:$I$620,2,0)),"",VLOOKUP($H40,Listy!$H$3:$I$620,2,0))</f>
        <v/>
      </c>
      <c r="J40" s="90"/>
      <c r="K40" s="86"/>
      <c r="L40" s="86" t="str">
        <f>IF(ISERROR(VLOOKUP($B40&amp;" "&amp;$M40,Listy!$N$4:$O$14,2,0)),"",VLOOKUP($B40&amp;" "&amp;$M40,Listy!$N$4:$O$14,2,0))</f>
        <v/>
      </c>
      <c r="M40" s="86" t="str">
        <f>IF(ISERROR(VLOOKUP($K40,Listy!$L$4:$M$7,2,0)),"",VLOOKUP($K40,Listy!$L$4:$M$7,2,0))</f>
        <v/>
      </c>
      <c r="N40" s="87" t="str">
        <f t="shared" si="1"/>
        <v/>
      </c>
      <c r="O40" s="86"/>
      <c r="P40" s="86" t="str">
        <f>IF(ISERROR(VLOOKUP($B40,Listy!$B$4:$K$12,10,0)),"",VLOOKUP($B40,Listy!$B$4:$K$12,10,0))</f>
        <v/>
      </c>
    </row>
    <row r="41" spans="1:16" ht="15.1" hidden="1" customHeight="1" x14ac:dyDescent="0.25">
      <c r="A41" s="83"/>
      <c r="B41" s="84"/>
      <c r="C41" s="83"/>
      <c r="D41" s="84"/>
      <c r="E41" s="84"/>
      <c r="F41" s="85"/>
      <c r="G41" s="84"/>
      <c r="H41" s="84"/>
      <c r="I41" s="83" t="str">
        <f>IF(ISERROR(VLOOKUP($H41,Listy!$H$3:$I$620,2,0)),"",VLOOKUP($H41,Listy!$H$3:$I$620,2,0))</f>
        <v/>
      </c>
      <c r="J41" s="90"/>
      <c r="K41" s="86"/>
      <c r="L41" s="86" t="str">
        <f>IF(ISERROR(VLOOKUP($B41&amp;" "&amp;$M41,Listy!$N$4:$O$14,2,0)),"",VLOOKUP($B41&amp;" "&amp;$M41,Listy!$N$4:$O$14,2,0))</f>
        <v/>
      </c>
      <c r="M41" s="86" t="str">
        <f>IF(ISERROR(VLOOKUP($K41,Listy!$L$4:$M$7,2,0)),"",VLOOKUP($K41,Listy!$L$4:$M$7,2,0))</f>
        <v/>
      </c>
      <c r="N41" s="87" t="str">
        <f t="shared" si="1"/>
        <v/>
      </c>
      <c r="O41" s="86"/>
      <c r="P41" s="86" t="str">
        <f>IF(ISERROR(VLOOKUP($B41,Listy!$B$4:$K$12,10,0)),"",VLOOKUP($B41,Listy!$B$4:$K$12,10,0))</f>
        <v/>
      </c>
    </row>
    <row r="42" spans="1:16" ht="15.1" hidden="1" customHeight="1" x14ac:dyDescent="0.25">
      <c r="A42" s="83"/>
      <c r="B42" s="84"/>
      <c r="C42" s="83"/>
      <c r="D42" s="84"/>
      <c r="E42" s="84"/>
      <c r="F42" s="85"/>
      <c r="G42" s="84"/>
      <c r="H42" s="84"/>
      <c r="I42" s="83" t="str">
        <f>IF(ISERROR(VLOOKUP($H42,Listy!$H$3:$I$620,2,0)),"",VLOOKUP($H42,Listy!$H$3:$I$620,2,0))</f>
        <v/>
      </c>
      <c r="J42" s="90"/>
      <c r="K42" s="86"/>
      <c r="L42" s="86" t="str">
        <f>IF(ISERROR(VLOOKUP($B42&amp;" "&amp;$M42,Listy!$N$4:$O$14,2,0)),"",VLOOKUP($B42&amp;" "&amp;$M42,Listy!$N$4:$O$14,2,0))</f>
        <v/>
      </c>
      <c r="M42" s="86" t="str">
        <f>IF(ISERROR(VLOOKUP($K42,Listy!$L$4:$M$7,2,0)),"",VLOOKUP($K42,Listy!$L$4:$M$7,2,0))</f>
        <v/>
      </c>
      <c r="N42" s="87" t="str">
        <f t="shared" si="1"/>
        <v/>
      </c>
      <c r="O42" s="86"/>
      <c r="P42" s="86" t="str">
        <f>IF(ISERROR(VLOOKUP($B42,Listy!$B$4:$K$12,10,0)),"",VLOOKUP($B42,Listy!$B$4:$K$12,10,0))</f>
        <v/>
      </c>
    </row>
    <row r="43" spans="1:16" ht="15.1" hidden="1" customHeight="1" x14ac:dyDescent="0.25">
      <c r="A43" s="83"/>
      <c r="B43" s="84"/>
      <c r="C43" s="83"/>
      <c r="D43" s="84"/>
      <c r="E43" s="84"/>
      <c r="F43" s="85"/>
      <c r="G43" s="84"/>
      <c r="H43" s="84"/>
      <c r="I43" s="83" t="str">
        <f>IF(ISERROR(VLOOKUP($H43,Listy!$H$3:$I$620,2,0)),"",VLOOKUP($H43,Listy!$H$3:$I$620,2,0))</f>
        <v/>
      </c>
      <c r="J43" s="90"/>
      <c r="K43" s="86"/>
      <c r="L43" s="86" t="str">
        <f>IF(ISERROR(VLOOKUP($B43&amp;" "&amp;$M43,Listy!$N$4:$O$14,2,0)),"",VLOOKUP($B43&amp;" "&amp;$M43,Listy!$N$4:$O$14,2,0))</f>
        <v/>
      </c>
      <c r="M43" s="86" t="str">
        <f>IF(ISERROR(VLOOKUP($K43,Listy!$L$4:$M$7,2,0)),"",VLOOKUP($K43,Listy!$L$4:$M$7,2,0))</f>
        <v/>
      </c>
      <c r="N43" s="87" t="str">
        <f t="shared" si="1"/>
        <v/>
      </c>
      <c r="O43" s="86"/>
      <c r="P43" s="86" t="str">
        <f>IF(ISERROR(VLOOKUP($B43,Listy!$B$4:$K$12,10,0)),"",VLOOKUP($B43,Listy!$B$4:$K$12,10,0))</f>
        <v/>
      </c>
    </row>
    <row r="44" spans="1:16" ht="15.1" hidden="1" customHeight="1" x14ac:dyDescent="0.25">
      <c r="A44" s="83"/>
      <c r="B44" s="84"/>
      <c r="C44" s="83"/>
      <c r="D44" s="84"/>
      <c r="E44" s="84"/>
      <c r="F44" s="85"/>
      <c r="G44" s="84"/>
      <c r="H44" s="84"/>
      <c r="I44" s="83" t="str">
        <f>IF(ISERROR(VLOOKUP($H44,Listy!$H$3:$I$620,2,0)),"",VLOOKUP($H44,Listy!$H$3:$I$620,2,0))</f>
        <v/>
      </c>
      <c r="J44" s="90"/>
      <c r="K44" s="86"/>
      <c r="L44" s="86" t="str">
        <f>IF(ISERROR(VLOOKUP($B44&amp;" "&amp;$M44,Listy!$N$4:$O$14,2,0)),"",VLOOKUP($B44&amp;" "&amp;$M44,Listy!$N$4:$O$14,2,0))</f>
        <v/>
      </c>
      <c r="M44" s="86" t="str">
        <f>IF(ISERROR(VLOOKUP($K44,Listy!$L$4:$M$7,2,0)),"",VLOOKUP($K44,Listy!$L$4:$M$7,2,0))</f>
        <v/>
      </c>
      <c r="N44" s="87" t="str">
        <f t="shared" si="1"/>
        <v/>
      </c>
      <c r="O44" s="86"/>
      <c r="P44" s="86" t="str">
        <f>IF(ISERROR(VLOOKUP($B44,Listy!$B$4:$K$12,10,0)),"",VLOOKUP($B44,Listy!$B$4:$K$12,10,0))</f>
        <v/>
      </c>
    </row>
    <row r="45" spans="1:16" ht="15.1" hidden="1" customHeight="1" x14ac:dyDescent="0.25">
      <c r="A45" s="83"/>
      <c r="B45" s="84"/>
      <c r="C45" s="83"/>
      <c r="D45" s="84"/>
      <c r="E45" s="84"/>
      <c r="F45" s="85"/>
      <c r="G45" s="84"/>
      <c r="H45" s="84"/>
      <c r="I45" s="83" t="str">
        <f>IF(ISERROR(VLOOKUP($H45,Listy!$H$3:$I$620,2,0)),"",VLOOKUP($H45,Listy!$H$3:$I$620,2,0))</f>
        <v/>
      </c>
      <c r="J45" s="90"/>
      <c r="K45" s="86"/>
      <c r="L45" s="86" t="str">
        <f>IF(ISERROR(VLOOKUP($B45&amp;" "&amp;$M45,Listy!$N$4:$O$14,2,0)),"",VLOOKUP($B45&amp;" "&amp;$M45,Listy!$N$4:$O$14,2,0))</f>
        <v/>
      </c>
      <c r="M45" s="86" t="str">
        <f>IF(ISERROR(VLOOKUP($K45,Listy!$L$4:$M$7,2,0)),"",VLOOKUP($K45,Listy!$L$4:$M$7,2,0))</f>
        <v/>
      </c>
      <c r="N45" s="87" t="str">
        <f t="shared" si="1"/>
        <v/>
      </c>
      <c r="O45" s="86"/>
      <c r="P45" s="86" t="str">
        <f>IF(ISERROR(VLOOKUP($B45,Listy!$B$4:$K$12,10,0)),"",VLOOKUP($B45,Listy!$B$4:$K$12,10,0))</f>
        <v/>
      </c>
    </row>
    <row r="46" spans="1:16" ht="15.1" hidden="1" customHeight="1" x14ac:dyDescent="0.25">
      <c r="A46" s="83"/>
      <c r="B46" s="84"/>
      <c r="C46" s="83"/>
      <c r="D46" s="84"/>
      <c r="E46" s="84"/>
      <c r="F46" s="85"/>
      <c r="G46" s="84"/>
      <c r="H46" s="84"/>
      <c r="I46" s="83" t="str">
        <f>IF(ISERROR(VLOOKUP($H46,Listy!$H$3:$I$620,2,0)),"",VLOOKUP($H46,Listy!$H$3:$I$620,2,0))</f>
        <v/>
      </c>
      <c r="J46" s="90"/>
      <c r="K46" s="86"/>
      <c r="L46" s="86" t="str">
        <f>IF(ISERROR(VLOOKUP($B46&amp;" "&amp;$M46,Listy!$N$4:$O$14,2,0)),"",VLOOKUP($B46&amp;" "&amp;$M46,Listy!$N$4:$O$14,2,0))</f>
        <v/>
      </c>
      <c r="M46" s="86" t="str">
        <f>IF(ISERROR(VLOOKUP($K46,Listy!$L$4:$M$7,2,0)),"",VLOOKUP($K46,Listy!$L$4:$M$7,2,0))</f>
        <v/>
      </c>
      <c r="N46" s="87" t="str">
        <f t="shared" si="1"/>
        <v/>
      </c>
      <c r="O46" s="86"/>
      <c r="P46" s="86" t="str">
        <f>IF(ISERROR(VLOOKUP($B46,Listy!$B$4:$K$12,10,0)),"",VLOOKUP($B46,Listy!$B$4:$K$12,10,0))</f>
        <v/>
      </c>
    </row>
    <row r="47" spans="1:16" ht="15.1" hidden="1" customHeight="1" x14ac:dyDescent="0.25">
      <c r="A47" s="83"/>
      <c r="B47" s="84"/>
      <c r="C47" s="83"/>
      <c r="D47" s="84"/>
      <c r="E47" s="84"/>
      <c r="F47" s="85"/>
      <c r="G47" s="84"/>
      <c r="H47" s="84"/>
      <c r="I47" s="83" t="str">
        <f>IF(ISERROR(VLOOKUP($H47,Listy!$H$3:$I$620,2,0)),"",VLOOKUP($H47,Listy!$H$3:$I$620,2,0))</f>
        <v/>
      </c>
      <c r="J47" s="90"/>
      <c r="K47" s="86"/>
      <c r="L47" s="86" t="str">
        <f>IF(ISERROR(VLOOKUP($B47&amp;" "&amp;$M47,Listy!$N$4:$O$14,2,0)),"",VLOOKUP($B47&amp;" "&amp;$M47,Listy!$N$4:$O$14,2,0))</f>
        <v/>
      </c>
      <c r="M47" s="86" t="str">
        <f>IF(ISERROR(VLOOKUP($K47,Listy!$L$4:$M$7,2,0)),"",VLOOKUP($K47,Listy!$L$4:$M$7,2,0))</f>
        <v/>
      </c>
      <c r="N47" s="87" t="str">
        <f t="shared" si="1"/>
        <v/>
      </c>
      <c r="O47" s="86"/>
      <c r="P47" s="86" t="str">
        <f>IF(ISERROR(VLOOKUP($B47,Listy!$B$4:$K$12,10,0)),"",VLOOKUP($B47,Listy!$B$4:$K$12,10,0))</f>
        <v/>
      </c>
    </row>
    <row r="48" spans="1:16" ht="15.1" hidden="1" customHeight="1" x14ac:dyDescent="0.25">
      <c r="A48" s="83"/>
      <c r="B48" s="84"/>
      <c r="C48" s="83"/>
      <c r="D48" s="84"/>
      <c r="E48" s="84"/>
      <c r="F48" s="85"/>
      <c r="G48" s="84"/>
      <c r="H48" s="84"/>
      <c r="I48" s="83" t="str">
        <f>IF(ISERROR(VLOOKUP($H48,Listy!$H$3:$I$620,2,0)),"",VLOOKUP($H48,Listy!$H$3:$I$620,2,0))</f>
        <v/>
      </c>
      <c r="J48" s="90"/>
      <c r="K48" s="86"/>
      <c r="L48" s="86" t="str">
        <f>IF(ISERROR(VLOOKUP($B48&amp;" "&amp;$M48,Listy!$N$4:$O$14,2,0)),"",VLOOKUP($B48&amp;" "&amp;$M48,Listy!$N$4:$O$14,2,0))</f>
        <v/>
      </c>
      <c r="M48" s="86" t="str">
        <f>IF(ISERROR(VLOOKUP($K48,Listy!$L$4:$M$7,2,0)),"",VLOOKUP($K48,Listy!$L$4:$M$7,2,0))</f>
        <v/>
      </c>
      <c r="N48" s="87" t="str">
        <f t="shared" si="1"/>
        <v/>
      </c>
      <c r="O48" s="86"/>
      <c r="P48" s="86" t="str">
        <f>IF(ISERROR(VLOOKUP($B48,Listy!$B$4:$K$12,10,0)),"",VLOOKUP($B48,Listy!$B$4:$K$12,10,0))</f>
        <v/>
      </c>
    </row>
    <row r="49" spans="1:16" ht="15.1" hidden="1" customHeight="1" x14ac:dyDescent="0.25">
      <c r="A49" s="83"/>
      <c r="B49" s="84"/>
      <c r="C49" s="83"/>
      <c r="D49" s="84"/>
      <c r="E49" s="84"/>
      <c r="F49" s="85"/>
      <c r="G49" s="84"/>
      <c r="H49" s="84"/>
      <c r="I49" s="83" t="str">
        <f>IF(ISERROR(VLOOKUP($H49,Listy!$H$3:$I$620,2,0)),"",VLOOKUP($H49,Listy!$H$3:$I$620,2,0))</f>
        <v/>
      </c>
      <c r="J49" s="90"/>
      <c r="K49" s="86"/>
      <c r="L49" s="86" t="str">
        <f>IF(ISERROR(VLOOKUP($B49&amp;" "&amp;$M49,Listy!$N$4:$O$14,2,0)),"",VLOOKUP($B49&amp;" "&amp;$M49,Listy!$N$4:$O$14,2,0))</f>
        <v/>
      </c>
      <c r="M49" s="86" t="str">
        <f>IF(ISERROR(VLOOKUP($K49,Listy!$L$4:$M$7,2,0)),"",VLOOKUP($K49,Listy!$L$4:$M$7,2,0))</f>
        <v/>
      </c>
      <c r="N49" s="87" t="str">
        <f t="shared" si="1"/>
        <v/>
      </c>
      <c r="O49" s="86"/>
      <c r="P49" s="86" t="str">
        <f>IF(ISERROR(VLOOKUP($B49,Listy!$B$4:$K$12,10,0)),"",VLOOKUP($B49,Listy!$B$4:$K$12,10,0))</f>
        <v/>
      </c>
    </row>
    <row r="50" spans="1:16" ht="15.1" hidden="1" customHeight="1" x14ac:dyDescent="0.25">
      <c r="A50" s="83"/>
      <c r="B50" s="84"/>
      <c r="C50" s="83"/>
      <c r="D50" s="84"/>
      <c r="E50" s="84"/>
      <c r="F50" s="85"/>
      <c r="G50" s="84"/>
      <c r="H50" s="84"/>
      <c r="I50" s="83" t="str">
        <f>IF(ISERROR(VLOOKUP($H50,Listy!$H$3:$I$620,2,0)),"",VLOOKUP($H50,Listy!$H$3:$I$620,2,0))</f>
        <v/>
      </c>
      <c r="J50" s="90"/>
      <c r="K50" s="86"/>
      <c r="L50" s="86" t="str">
        <f>IF(ISERROR(VLOOKUP($B50&amp;" "&amp;$M50,Listy!$N$4:$O$14,2,0)),"",VLOOKUP($B50&amp;" "&amp;$M50,Listy!$N$4:$O$14,2,0))</f>
        <v/>
      </c>
      <c r="M50" s="86" t="str">
        <f>IF(ISERROR(VLOOKUP($K50,Listy!$L$4:$M$7,2,0)),"",VLOOKUP($K50,Listy!$L$4:$M$7,2,0))</f>
        <v/>
      </c>
      <c r="N50" s="87" t="str">
        <f t="shared" si="1"/>
        <v/>
      </c>
      <c r="O50" s="86"/>
      <c r="P50" s="86" t="str">
        <f>IF(ISERROR(VLOOKUP($B50,Listy!$B$4:$K$12,10,0)),"",VLOOKUP($B50,Listy!$B$4:$K$12,10,0))</f>
        <v/>
      </c>
    </row>
    <row r="51" spans="1:16" ht="15.1" hidden="1" customHeight="1" x14ac:dyDescent="0.25">
      <c r="A51" s="83"/>
      <c r="B51" s="84"/>
      <c r="C51" s="83"/>
      <c r="D51" s="84"/>
      <c r="E51" s="84"/>
      <c r="F51" s="85"/>
      <c r="G51" s="84"/>
      <c r="H51" s="84"/>
      <c r="I51" s="83" t="str">
        <f>IF(ISERROR(VLOOKUP($H51,Listy!$H$3:$I$620,2,0)),"",VLOOKUP($H51,Listy!$H$3:$I$620,2,0))</f>
        <v/>
      </c>
      <c r="J51" s="90"/>
      <c r="K51" s="86"/>
      <c r="L51" s="86" t="str">
        <f>IF(ISERROR(VLOOKUP($B51&amp;" "&amp;$M51,Listy!$N$4:$O$14,2,0)),"",VLOOKUP($B51&amp;" "&amp;$M51,Listy!$N$4:$O$14,2,0))</f>
        <v/>
      </c>
      <c r="M51" s="86" t="str">
        <f>IF(ISERROR(VLOOKUP($K51,Listy!$L$4:$M$7,2,0)),"",VLOOKUP($K51,Listy!$L$4:$M$7,2,0))</f>
        <v/>
      </c>
      <c r="N51" s="87" t="str">
        <f t="shared" si="1"/>
        <v/>
      </c>
      <c r="O51" s="86"/>
      <c r="P51" s="86" t="str">
        <f>IF(ISERROR(VLOOKUP($B51,Listy!$B$4:$K$12,10,0)),"",VLOOKUP($B51,Listy!$B$4:$K$12,10,0))</f>
        <v/>
      </c>
    </row>
    <row r="52" spans="1:16" ht="15.1" hidden="1" customHeight="1" x14ac:dyDescent="0.25">
      <c r="A52" s="83"/>
      <c r="B52" s="84"/>
      <c r="C52" s="83"/>
      <c r="D52" s="84"/>
      <c r="E52" s="84"/>
      <c r="F52" s="85"/>
      <c r="G52" s="84"/>
      <c r="H52" s="84"/>
      <c r="I52" s="83" t="str">
        <f>IF(ISERROR(VLOOKUP($H52,Listy!$H$3:$I$620,2,0)),"",VLOOKUP($H52,Listy!$H$3:$I$620,2,0))</f>
        <v/>
      </c>
      <c r="J52" s="90"/>
      <c r="K52" s="86"/>
      <c r="L52" s="86" t="str">
        <f>IF(ISERROR(VLOOKUP($B52&amp;" "&amp;$M52,Listy!$N$4:$O$14,2,0)),"",VLOOKUP($B52&amp;" "&amp;$M52,Listy!$N$4:$O$14,2,0))</f>
        <v/>
      </c>
      <c r="M52" s="86" t="str">
        <f>IF(ISERROR(VLOOKUP($K52,Listy!$L$4:$M$7,2,0)),"",VLOOKUP($K52,Listy!$L$4:$M$7,2,0))</f>
        <v/>
      </c>
      <c r="N52" s="87" t="str">
        <f t="shared" si="1"/>
        <v/>
      </c>
      <c r="O52" s="86"/>
      <c r="P52" s="86" t="str">
        <f>IF(ISERROR(VLOOKUP($B52,Listy!$B$4:$K$12,10,0)),"",VLOOKUP($B52,Listy!$B$4:$K$12,10,0))</f>
        <v/>
      </c>
    </row>
    <row r="53" spans="1:16" ht="15.1" hidden="1" customHeight="1" x14ac:dyDescent="0.25">
      <c r="A53" s="83"/>
      <c r="B53" s="84"/>
      <c r="C53" s="83"/>
      <c r="D53" s="84"/>
      <c r="E53" s="84"/>
      <c r="F53" s="85"/>
      <c r="G53" s="84"/>
      <c r="H53" s="84"/>
      <c r="I53" s="83" t="str">
        <f>IF(ISERROR(VLOOKUP($H53,Listy!$H$3:$I$620,2,0)),"",VLOOKUP($H53,Listy!$H$3:$I$620,2,0))</f>
        <v/>
      </c>
      <c r="J53" s="90"/>
      <c r="K53" s="86"/>
      <c r="L53" s="86" t="str">
        <f>IF(ISERROR(VLOOKUP($B53&amp;" "&amp;$M53,Listy!$N$4:$O$14,2,0)),"",VLOOKUP($B53&amp;" "&amp;$M53,Listy!$N$4:$O$14,2,0))</f>
        <v/>
      </c>
      <c r="M53" s="86" t="str">
        <f>IF(ISERROR(VLOOKUP($K53,Listy!$L$4:$M$7,2,0)),"",VLOOKUP($K53,Listy!$L$4:$M$7,2,0))</f>
        <v/>
      </c>
      <c r="N53" s="87" t="str">
        <f t="shared" si="1"/>
        <v/>
      </c>
      <c r="O53" s="86"/>
      <c r="P53" s="86" t="str">
        <f>IF(ISERROR(VLOOKUP($B53,Listy!$B$4:$K$12,10,0)),"",VLOOKUP($B53,Listy!$B$4:$K$12,10,0))</f>
        <v/>
      </c>
    </row>
    <row r="54" spans="1:16" ht="15.1" hidden="1" customHeight="1" x14ac:dyDescent="0.25">
      <c r="A54" s="83"/>
      <c r="B54" s="84"/>
      <c r="C54" s="83"/>
      <c r="D54" s="84"/>
      <c r="E54" s="84"/>
      <c r="F54" s="85"/>
      <c r="G54" s="84"/>
      <c r="H54" s="84"/>
      <c r="I54" s="83" t="str">
        <f>IF(ISERROR(VLOOKUP($H54,Listy!$H$3:$I$620,2,0)),"",VLOOKUP($H54,Listy!$H$3:$I$620,2,0))</f>
        <v/>
      </c>
      <c r="J54" s="90"/>
      <c r="K54" s="86"/>
      <c r="L54" s="86" t="str">
        <f>IF(ISERROR(VLOOKUP($B54&amp;" "&amp;$M54,Listy!$N$4:$O$14,2,0)),"",VLOOKUP($B54&amp;" "&amp;$M54,Listy!$N$4:$O$14,2,0))</f>
        <v/>
      </c>
      <c r="M54" s="86" t="str">
        <f>IF(ISERROR(VLOOKUP($K54,Listy!$L$4:$M$7,2,0)),"",VLOOKUP($K54,Listy!$L$4:$M$7,2,0))</f>
        <v/>
      </c>
      <c r="N54" s="87" t="str">
        <f t="shared" si="1"/>
        <v/>
      </c>
      <c r="O54" s="86"/>
      <c r="P54" s="86" t="str">
        <f>IF(ISERROR(VLOOKUP($B54,Listy!$B$4:$K$12,10,0)),"",VLOOKUP($B54,Listy!$B$4:$K$12,10,0))</f>
        <v/>
      </c>
    </row>
    <row r="55" spans="1:16" ht="15.1" hidden="1" customHeight="1" x14ac:dyDescent="0.25">
      <c r="A55" s="83"/>
      <c r="B55" s="84"/>
      <c r="C55" s="83"/>
      <c r="D55" s="84"/>
      <c r="E55" s="84"/>
      <c r="F55" s="85"/>
      <c r="G55" s="84"/>
      <c r="H55" s="84"/>
      <c r="I55" s="83" t="str">
        <f>IF(ISERROR(VLOOKUP($H55,Listy!$H$3:$I$620,2,0)),"",VLOOKUP($H55,Listy!$H$3:$I$620,2,0))</f>
        <v/>
      </c>
      <c r="J55" s="90"/>
      <c r="K55" s="86"/>
      <c r="L55" s="86" t="str">
        <f>IF(ISERROR(VLOOKUP($B55&amp;" "&amp;$M55,Listy!$N$4:$O$14,2,0)),"",VLOOKUP($B55&amp;" "&amp;$M55,Listy!$N$4:$O$14,2,0))</f>
        <v/>
      </c>
      <c r="M55" s="86" t="str">
        <f>IF(ISERROR(VLOOKUP($K55,Listy!$L$4:$M$7,2,0)),"",VLOOKUP($K55,Listy!$L$4:$M$7,2,0))</f>
        <v/>
      </c>
      <c r="N55" s="87" t="str">
        <f t="shared" si="1"/>
        <v/>
      </c>
      <c r="O55" s="86"/>
      <c r="P55" s="86" t="str">
        <f>IF(ISERROR(VLOOKUP($B55,Listy!$B$4:$K$12,10,0)),"",VLOOKUP($B55,Listy!$B$4:$K$12,10,0))</f>
        <v/>
      </c>
    </row>
    <row r="56" spans="1:16" ht="15.1" hidden="1" customHeight="1" x14ac:dyDescent="0.25">
      <c r="A56" s="83"/>
      <c r="B56" s="84"/>
      <c r="C56" s="83"/>
      <c r="D56" s="84"/>
      <c r="E56" s="84"/>
      <c r="F56" s="85"/>
      <c r="G56" s="84"/>
      <c r="H56" s="84"/>
      <c r="I56" s="83" t="str">
        <f>IF(ISERROR(VLOOKUP($H56,Listy!$H$3:$I$620,2,0)),"",VLOOKUP($H56,Listy!$H$3:$I$620,2,0))</f>
        <v/>
      </c>
      <c r="J56" s="90"/>
      <c r="K56" s="86"/>
      <c r="L56" s="86" t="str">
        <f>IF(ISERROR(VLOOKUP($B56&amp;" "&amp;$M56,Listy!$N$4:$O$14,2,0)),"",VLOOKUP($B56&amp;" "&amp;$M56,Listy!$N$4:$O$14,2,0))</f>
        <v/>
      </c>
      <c r="M56" s="86" t="str">
        <f>IF(ISERROR(VLOOKUP($K56,Listy!$L$4:$M$7,2,0)),"",VLOOKUP($K56,Listy!$L$4:$M$7,2,0))</f>
        <v/>
      </c>
      <c r="N56" s="87" t="str">
        <f t="shared" si="1"/>
        <v/>
      </c>
      <c r="O56" s="86"/>
      <c r="P56" s="86" t="str">
        <f>IF(ISERROR(VLOOKUP($B56,Listy!$B$4:$K$12,10,0)),"",VLOOKUP($B56,Listy!$B$4:$K$12,10,0))</f>
        <v/>
      </c>
    </row>
    <row r="57" spans="1:16" ht="15.1" hidden="1" customHeight="1" x14ac:dyDescent="0.25">
      <c r="A57" s="83"/>
      <c r="B57" s="84"/>
      <c r="C57" s="83"/>
      <c r="D57" s="84"/>
      <c r="E57" s="84"/>
      <c r="F57" s="85"/>
      <c r="G57" s="84"/>
      <c r="H57" s="84"/>
      <c r="I57" s="83" t="str">
        <f>IF(ISERROR(VLOOKUP($H57,Listy!$H$3:$I$620,2,0)),"",VLOOKUP($H57,Listy!$H$3:$I$620,2,0))</f>
        <v/>
      </c>
      <c r="J57" s="90"/>
      <c r="K57" s="86"/>
      <c r="L57" s="86" t="str">
        <f>IF(ISERROR(VLOOKUP($B57&amp;" "&amp;$M57,Listy!$N$4:$O$14,2,0)),"",VLOOKUP($B57&amp;" "&amp;$M57,Listy!$N$4:$O$14,2,0))</f>
        <v/>
      </c>
      <c r="M57" s="86" t="str">
        <f>IF(ISERROR(VLOOKUP($K57,Listy!$L$4:$M$7,2,0)),"",VLOOKUP($K57,Listy!$L$4:$M$7,2,0))</f>
        <v/>
      </c>
      <c r="N57" s="87" t="str">
        <f t="shared" si="1"/>
        <v/>
      </c>
      <c r="O57" s="86"/>
      <c r="P57" s="86" t="str">
        <f>IF(ISERROR(VLOOKUP($B57,Listy!$B$4:$K$12,10,0)),"",VLOOKUP($B57,Listy!$B$4:$K$12,10,0))</f>
        <v/>
      </c>
    </row>
    <row r="58" spans="1:16" ht="15.1" hidden="1" customHeight="1" x14ac:dyDescent="0.25">
      <c r="A58" s="83"/>
      <c r="B58" s="84"/>
      <c r="C58" s="83"/>
      <c r="D58" s="84"/>
      <c r="E58" s="84"/>
      <c r="F58" s="85"/>
      <c r="G58" s="84"/>
      <c r="H58" s="84"/>
      <c r="I58" s="83" t="str">
        <f>IF(ISERROR(VLOOKUP($H58,Listy!$H$3:$I$620,2,0)),"",VLOOKUP($H58,Listy!$H$3:$I$620,2,0))</f>
        <v/>
      </c>
      <c r="J58" s="90"/>
      <c r="K58" s="86"/>
      <c r="L58" s="86" t="str">
        <f>IF(ISERROR(VLOOKUP($B58&amp;" "&amp;$M58,Listy!$N$4:$O$14,2,0)),"",VLOOKUP($B58&amp;" "&amp;$M58,Listy!$N$4:$O$14,2,0))</f>
        <v/>
      </c>
      <c r="M58" s="86" t="str">
        <f>IF(ISERROR(VLOOKUP($K58,Listy!$L$4:$M$7,2,0)),"",VLOOKUP($K58,Listy!$L$4:$M$7,2,0))</f>
        <v/>
      </c>
      <c r="N58" s="87" t="str">
        <f t="shared" si="1"/>
        <v/>
      </c>
      <c r="O58" s="86"/>
      <c r="P58" s="86" t="str">
        <f>IF(ISERROR(VLOOKUP($B58,Listy!$B$4:$K$12,10,0)),"",VLOOKUP($B58,Listy!$B$4:$K$12,10,0))</f>
        <v/>
      </c>
    </row>
    <row r="59" spans="1:16" ht="15.1" hidden="1" customHeight="1" x14ac:dyDescent="0.25">
      <c r="A59" s="83"/>
      <c r="B59" s="84"/>
      <c r="C59" s="83"/>
      <c r="D59" s="84"/>
      <c r="E59" s="84"/>
      <c r="F59" s="85"/>
      <c r="G59" s="84"/>
      <c r="H59" s="84"/>
      <c r="I59" s="83" t="str">
        <f>IF(ISERROR(VLOOKUP($H59,Listy!$H$3:$I$620,2,0)),"",VLOOKUP($H59,Listy!$H$3:$I$620,2,0))</f>
        <v/>
      </c>
      <c r="J59" s="90"/>
      <c r="K59" s="86"/>
      <c r="L59" s="86" t="str">
        <f>IF(ISERROR(VLOOKUP($B59&amp;" "&amp;$M59,Listy!$N$4:$O$14,2,0)),"",VLOOKUP($B59&amp;" "&amp;$M59,Listy!$N$4:$O$14,2,0))</f>
        <v/>
      </c>
      <c r="M59" s="86" t="str">
        <f>IF(ISERROR(VLOOKUP($K59,Listy!$L$4:$M$7,2,0)),"",VLOOKUP($K59,Listy!$L$4:$M$7,2,0))</f>
        <v/>
      </c>
      <c r="N59" s="87" t="str">
        <f t="shared" si="1"/>
        <v/>
      </c>
      <c r="O59" s="86"/>
      <c r="P59" s="86" t="str">
        <f>IF(ISERROR(VLOOKUP($B59,Listy!$B$4:$K$12,10,0)),"",VLOOKUP($B59,Listy!$B$4:$K$12,10,0))</f>
        <v/>
      </c>
    </row>
    <row r="60" spans="1:16" ht="15.1" hidden="1" customHeight="1" x14ac:dyDescent="0.25">
      <c r="A60" s="83"/>
      <c r="B60" s="84"/>
      <c r="C60" s="83"/>
      <c r="D60" s="84"/>
      <c r="E60" s="84"/>
      <c r="F60" s="85"/>
      <c r="G60" s="84"/>
      <c r="H60" s="84"/>
      <c r="I60" s="83" t="str">
        <f>IF(ISERROR(VLOOKUP($H60,Listy!$H$3:$I$620,2,0)),"",VLOOKUP($H60,Listy!$H$3:$I$620,2,0))</f>
        <v/>
      </c>
      <c r="J60" s="90"/>
      <c r="K60" s="86"/>
      <c r="L60" s="86" t="str">
        <f>IF(ISERROR(VLOOKUP($B60&amp;" "&amp;$M60,Listy!$N$4:$O$14,2,0)),"",VLOOKUP($B60&amp;" "&amp;$M60,Listy!$N$4:$O$14,2,0))</f>
        <v/>
      </c>
      <c r="M60" s="86" t="str">
        <f>IF(ISERROR(VLOOKUP($K60,Listy!$L$4:$M$7,2,0)),"",VLOOKUP($K60,Listy!$L$4:$M$7,2,0))</f>
        <v/>
      </c>
      <c r="N60" s="87" t="str">
        <f t="shared" si="1"/>
        <v/>
      </c>
      <c r="O60" s="86"/>
      <c r="P60" s="86" t="str">
        <f>IF(ISERROR(VLOOKUP($B60,Listy!$B$4:$K$12,10,0)),"",VLOOKUP($B60,Listy!$B$4:$K$12,10,0))</f>
        <v/>
      </c>
    </row>
    <row r="61" spans="1:16" ht="15.1" hidden="1" customHeight="1" x14ac:dyDescent="0.25">
      <c r="A61" s="83"/>
      <c r="B61" s="84"/>
      <c r="C61" s="83"/>
      <c r="D61" s="84"/>
      <c r="E61" s="84"/>
      <c r="F61" s="85"/>
      <c r="G61" s="84"/>
      <c r="H61" s="84"/>
      <c r="I61" s="83" t="str">
        <f>IF(ISERROR(VLOOKUP($H61,Listy!$H$3:$I$620,2,0)),"",VLOOKUP($H61,Listy!$H$3:$I$620,2,0))</f>
        <v/>
      </c>
      <c r="J61" s="90"/>
      <c r="K61" s="86"/>
      <c r="L61" s="86" t="str">
        <f>IF(ISERROR(VLOOKUP($B61&amp;" "&amp;$M61,Listy!$N$4:$O$14,2,0)),"",VLOOKUP($B61&amp;" "&amp;$M61,Listy!$N$4:$O$14,2,0))</f>
        <v/>
      </c>
      <c r="M61" s="86" t="str">
        <f>IF(ISERROR(VLOOKUP($K61,Listy!$L$4:$M$7,2,0)),"",VLOOKUP($K61,Listy!$L$4:$M$7,2,0))</f>
        <v/>
      </c>
      <c r="N61" s="87" t="str">
        <f t="shared" si="1"/>
        <v/>
      </c>
      <c r="O61" s="86"/>
      <c r="P61" s="86" t="str">
        <f>IF(ISERROR(VLOOKUP($B61,Listy!$B$4:$K$12,10,0)),"",VLOOKUP($B61,Listy!$B$4:$K$12,10,0))</f>
        <v/>
      </c>
    </row>
    <row r="62" spans="1:16" ht="15.1" hidden="1" customHeight="1" x14ac:dyDescent="0.25">
      <c r="A62" s="83"/>
      <c r="B62" s="84"/>
      <c r="C62" s="83"/>
      <c r="D62" s="84"/>
      <c r="E62" s="84"/>
      <c r="F62" s="85"/>
      <c r="G62" s="84"/>
      <c r="H62" s="84"/>
      <c r="I62" s="83" t="str">
        <f>IF(ISERROR(VLOOKUP($H62,Listy!$H$3:$I$620,2,0)),"",VLOOKUP($H62,Listy!$H$3:$I$620,2,0))</f>
        <v/>
      </c>
      <c r="J62" s="90"/>
      <c r="K62" s="86"/>
      <c r="L62" s="86" t="str">
        <f>IF(ISERROR(VLOOKUP($B62&amp;" "&amp;$M62,Listy!$N$4:$O$14,2,0)),"",VLOOKUP($B62&amp;" "&amp;$M62,Listy!$N$4:$O$14,2,0))</f>
        <v/>
      </c>
      <c r="M62" s="86" t="str">
        <f>IF(ISERROR(VLOOKUP($K62,Listy!$L$4:$M$7,2,0)),"",VLOOKUP($K62,Listy!$L$4:$M$7,2,0))</f>
        <v/>
      </c>
      <c r="N62" s="87" t="str">
        <f t="shared" si="1"/>
        <v/>
      </c>
      <c r="O62" s="86"/>
      <c r="P62" s="86" t="str">
        <f>IF(ISERROR(VLOOKUP($B62,Listy!$B$4:$K$12,10,0)),"",VLOOKUP($B62,Listy!$B$4:$K$12,10,0))</f>
        <v/>
      </c>
    </row>
    <row r="63" spans="1:16" ht="15.1" hidden="1" customHeight="1" x14ac:dyDescent="0.25">
      <c r="A63" s="83"/>
      <c r="B63" s="84"/>
      <c r="C63" s="83"/>
      <c r="D63" s="84"/>
      <c r="E63" s="84"/>
      <c r="F63" s="85"/>
      <c r="G63" s="84"/>
      <c r="H63" s="84"/>
      <c r="I63" s="83" t="str">
        <f>IF(ISERROR(VLOOKUP($H63,Listy!$H$3:$I$620,2,0)),"",VLOOKUP($H63,Listy!$H$3:$I$620,2,0))</f>
        <v/>
      </c>
      <c r="J63" s="90"/>
      <c r="K63" s="86"/>
      <c r="L63" s="86" t="str">
        <f>IF(ISERROR(VLOOKUP($B63&amp;" "&amp;$M63,Listy!$N$4:$O$14,2,0)),"",VLOOKUP($B63&amp;" "&amp;$M63,Listy!$N$4:$O$14,2,0))</f>
        <v/>
      </c>
      <c r="M63" s="86" t="str">
        <f>IF(ISERROR(VLOOKUP($K63,Listy!$L$4:$M$7,2,0)),"",VLOOKUP($K63,Listy!$L$4:$M$7,2,0))</f>
        <v/>
      </c>
      <c r="N63" s="87" t="str">
        <f t="shared" si="1"/>
        <v/>
      </c>
      <c r="O63" s="86"/>
      <c r="P63" s="86" t="str">
        <f>IF(ISERROR(VLOOKUP($B63,Listy!$B$4:$K$12,10,0)),"",VLOOKUP($B63,Listy!$B$4:$K$12,10,0))</f>
        <v/>
      </c>
    </row>
    <row r="64" spans="1:16" ht="15.1" hidden="1" customHeight="1" x14ac:dyDescent="0.25">
      <c r="A64" s="83"/>
      <c r="B64" s="84"/>
      <c r="C64" s="83"/>
      <c r="D64" s="84"/>
      <c r="E64" s="84"/>
      <c r="F64" s="85"/>
      <c r="G64" s="84"/>
      <c r="H64" s="84"/>
      <c r="I64" s="83" t="str">
        <f>IF(ISERROR(VLOOKUP($H64,Listy!$H$3:$I$620,2,0)),"",VLOOKUP($H64,Listy!$H$3:$I$620,2,0))</f>
        <v/>
      </c>
      <c r="J64" s="90"/>
      <c r="K64" s="86"/>
      <c r="L64" s="86" t="str">
        <f>IF(ISERROR(VLOOKUP($B64&amp;" "&amp;$M64,Listy!$N$4:$O$14,2,0)),"",VLOOKUP($B64&amp;" "&amp;$M64,Listy!$N$4:$O$14,2,0))</f>
        <v/>
      </c>
      <c r="M64" s="86" t="str">
        <f>IF(ISERROR(VLOOKUP($K64,Listy!$L$4:$M$7,2,0)),"",VLOOKUP($K64,Listy!$L$4:$M$7,2,0))</f>
        <v/>
      </c>
      <c r="N64" s="87" t="str">
        <f t="shared" si="1"/>
        <v/>
      </c>
      <c r="O64" s="86"/>
      <c r="P64" s="86" t="str">
        <f>IF(ISERROR(VLOOKUP($B64,Listy!$B$4:$K$12,10,0)),"",VLOOKUP($B64,Listy!$B$4:$K$12,10,0))</f>
        <v/>
      </c>
    </row>
    <row r="65" spans="1:16" ht="15.1" hidden="1" customHeight="1" x14ac:dyDescent="0.25">
      <c r="A65" s="83"/>
      <c r="B65" s="84"/>
      <c r="C65" s="83"/>
      <c r="D65" s="84"/>
      <c r="E65" s="84"/>
      <c r="F65" s="85"/>
      <c r="G65" s="84"/>
      <c r="H65" s="84"/>
      <c r="I65" s="83" t="str">
        <f>IF(ISERROR(VLOOKUP($H65,Listy!$H$3:$I$620,2,0)),"",VLOOKUP($H65,Listy!$H$3:$I$620,2,0))</f>
        <v/>
      </c>
      <c r="J65" s="90"/>
      <c r="K65" s="86"/>
      <c r="L65" s="86" t="str">
        <f>IF(ISERROR(VLOOKUP($B65&amp;" "&amp;$M65,Listy!$N$4:$O$14,2,0)),"",VLOOKUP($B65&amp;" "&amp;$M65,Listy!$N$4:$O$14,2,0))</f>
        <v/>
      </c>
      <c r="M65" s="86" t="str">
        <f>IF(ISERROR(VLOOKUP($K65,Listy!$L$4:$M$7,2,0)),"",VLOOKUP($K65,Listy!$L$4:$M$7,2,0))</f>
        <v/>
      </c>
      <c r="N65" s="87" t="str">
        <f t="shared" si="1"/>
        <v/>
      </c>
      <c r="O65" s="86"/>
      <c r="P65" s="86" t="str">
        <f>IF(ISERROR(VLOOKUP($B65,Listy!$B$4:$K$12,10,0)),"",VLOOKUP($B65,Listy!$B$4:$K$12,10,0))</f>
        <v/>
      </c>
    </row>
    <row r="66" spans="1:16" ht="15.1" hidden="1" customHeight="1" x14ac:dyDescent="0.25">
      <c r="A66" s="83"/>
      <c r="B66" s="84"/>
      <c r="C66" s="83"/>
      <c r="D66" s="84"/>
      <c r="E66" s="84"/>
      <c r="F66" s="85"/>
      <c r="G66" s="84"/>
      <c r="H66" s="84"/>
      <c r="I66" s="83" t="str">
        <f>IF(ISERROR(VLOOKUP($H66,Listy!$H$3:$I$620,2,0)),"",VLOOKUP($H66,Listy!$H$3:$I$620,2,0))</f>
        <v/>
      </c>
      <c r="J66" s="90"/>
      <c r="K66" s="86"/>
      <c r="L66" s="86" t="str">
        <f>IF(ISERROR(VLOOKUP($B66&amp;" "&amp;$M66,Listy!$N$4:$O$14,2,0)),"",VLOOKUP($B66&amp;" "&amp;$M66,Listy!$N$4:$O$14,2,0))</f>
        <v/>
      </c>
      <c r="M66" s="86" t="str">
        <f>IF(ISERROR(VLOOKUP($K66,Listy!$L$4:$M$7,2,0)),"",VLOOKUP($K66,Listy!$L$4:$M$7,2,0))</f>
        <v/>
      </c>
      <c r="N66" s="87" t="str">
        <f t="shared" si="1"/>
        <v/>
      </c>
      <c r="O66" s="86"/>
      <c r="P66" s="86" t="str">
        <f>IF(ISERROR(VLOOKUP($B66,Listy!$B$4:$K$12,10,0)),"",VLOOKUP($B66,Listy!$B$4:$K$12,10,0))</f>
        <v/>
      </c>
    </row>
    <row r="67" spans="1:16" ht="15.1" hidden="1" customHeight="1" x14ac:dyDescent="0.25">
      <c r="A67" s="83"/>
      <c r="B67" s="84"/>
      <c r="C67" s="83"/>
      <c r="D67" s="84"/>
      <c r="E67" s="84"/>
      <c r="F67" s="85"/>
      <c r="G67" s="84"/>
      <c r="H67" s="84"/>
      <c r="I67" s="83" t="str">
        <f>IF(ISERROR(VLOOKUP($H67,Listy!$H$3:$I$620,2,0)),"",VLOOKUP($H67,Listy!$H$3:$I$620,2,0))</f>
        <v/>
      </c>
      <c r="J67" s="90"/>
      <c r="K67" s="86"/>
      <c r="L67" s="86" t="str">
        <f>IF(ISERROR(VLOOKUP($B67&amp;" "&amp;$M67,Listy!$N$4:$O$14,2,0)),"",VLOOKUP($B67&amp;" "&amp;$M67,Listy!$N$4:$O$14,2,0))</f>
        <v/>
      </c>
      <c r="M67" s="86" t="str">
        <f>IF(ISERROR(VLOOKUP($K67,Listy!$L$4:$M$7,2,0)),"",VLOOKUP($K67,Listy!$L$4:$M$7,2,0))</f>
        <v/>
      </c>
      <c r="N67" s="87" t="str">
        <f t="shared" si="1"/>
        <v/>
      </c>
      <c r="O67" s="86"/>
      <c r="P67" s="86" t="str">
        <f>IF(ISERROR(VLOOKUP($B67,Listy!$B$4:$K$12,10,0)),"",VLOOKUP($B67,Listy!$B$4:$K$12,10,0))</f>
        <v/>
      </c>
    </row>
    <row r="68" spans="1:16" ht="15.1" hidden="1" customHeight="1" x14ac:dyDescent="0.25">
      <c r="A68" s="83"/>
      <c r="B68" s="84"/>
      <c r="C68" s="83"/>
      <c r="D68" s="84"/>
      <c r="E68" s="84"/>
      <c r="F68" s="85"/>
      <c r="G68" s="84"/>
      <c r="H68" s="84"/>
      <c r="I68" s="83" t="str">
        <f>IF(ISERROR(VLOOKUP($H68,Listy!$H$3:$I$620,2,0)),"",VLOOKUP($H68,Listy!$H$3:$I$620,2,0))</f>
        <v/>
      </c>
      <c r="J68" s="90"/>
      <c r="K68" s="86"/>
      <c r="L68" s="86" t="str">
        <f>IF(ISERROR(VLOOKUP($B68&amp;" "&amp;$M68,Listy!$N$4:$O$14,2,0)),"",VLOOKUP($B68&amp;" "&amp;$M68,Listy!$N$4:$O$14,2,0))</f>
        <v/>
      </c>
      <c r="M68" s="86" t="str">
        <f>IF(ISERROR(VLOOKUP($K68,Listy!$L$4:$M$7,2,0)),"",VLOOKUP($K68,Listy!$L$4:$M$7,2,0))</f>
        <v/>
      </c>
      <c r="N68" s="87" t="str">
        <f t="shared" ref="N68:N89" si="2">IFERROR(IF(B68="Hydrogen",(J68*L68)*0.4,J68*L68),"")</f>
        <v/>
      </c>
      <c r="O68" s="86"/>
      <c r="P68" s="86" t="str">
        <f>IF(ISERROR(VLOOKUP($B68,Listy!$B$4:$K$12,10,0)),"",VLOOKUP($B68,Listy!$B$4:$K$12,10,0))</f>
        <v/>
      </c>
    </row>
    <row r="69" spans="1:16" ht="15.1" hidden="1" customHeight="1" x14ac:dyDescent="0.25">
      <c r="A69" s="83"/>
      <c r="B69" s="84"/>
      <c r="C69" s="83"/>
      <c r="D69" s="84"/>
      <c r="E69" s="84"/>
      <c r="F69" s="85"/>
      <c r="G69" s="84"/>
      <c r="H69" s="84"/>
      <c r="I69" s="83" t="str">
        <f>IF(ISERROR(VLOOKUP($H69,Listy!$H$3:$I$620,2,0)),"",VLOOKUP($H69,Listy!$H$3:$I$620,2,0))</f>
        <v/>
      </c>
      <c r="J69" s="90"/>
      <c r="K69" s="86"/>
      <c r="L69" s="86" t="str">
        <f>IF(ISERROR(VLOOKUP($B69&amp;" "&amp;$M69,Listy!$N$4:$O$14,2,0)),"",VLOOKUP($B69&amp;" "&amp;$M69,Listy!$N$4:$O$14,2,0))</f>
        <v/>
      </c>
      <c r="M69" s="86" t="str">
        <f>IF(ISERROR(VLOOKUP($K69,Listy!$L$4:$M$7,2,0)),"",VLOOKUP($K69,Listy!$L$4:$M$7,2,0))</f>
        <v/>
      </c>
      <c r="N69" s="87" t="str">
        <f t="shared" si="2"/>
        <v/>
      </c>
      <c r="O69" s="86"/>
      <c r="P69" s="86" t="str">
        <f>IF(ISERROR(VLOOKUP($B69,Listy!$B$4:$K$12,10,0)),"",VLOOKUP($B69,Listy!$B$4:$K$12,10,0))</f>
        <v/>
      </c>
    </row>
    <row r="70" spans="1:16" ht="15.1" hidden="1" customHeight="1" x14ac:dyDescent="0.25">
      <c r="A70" s="83"/>
      <c r="B70" s="84"/>
      <c r="C70" s="83"/>
      <c r="D70" s="84"/>
      <c r="E70" s="84"/>
      <c r="F70" s="85"/>
      <c r="G70" s="84"/>
      <c r="H70" s="84"/>
      <c r="I70" s="83" t="str">
        <f>IF(ISERROR(VLOOKUP($H70,Listy!$H$3:$I$620,2,0)),"",VLOOKUP($H70,Listy!$H$3:$I$620,2,0))</f>
        <v/>
      </c>
      <c r="J70" s="90"/>
      <c r="K70" s="86"/>
      <c r="L70" s="86" t="str">
        <f>IF(ISERROR(VLOOKUP($B70&amp;" "&amp;$M70,Listy!$N$4:$O$14,2,0)),"",VLOOKUP($B70&amp;" "&amp;$M70,Listy!$N$4:$O$14,2,0))</f>
        <v/>
      </c>
      <c r="M70" s="86" t="str">
        <f>IF(ISERROR(VLOOKUP($K70,Listy!$L$4:$M$7,2,0)),"",VLOOKUP($K70,Listy!$L$4:$M$7,2,0))</f>
        <v/>
      </c>
      <c r="N70" s="87" t="str">
        <f t="shared" si="2"/>
        <v/>
      </c>
      <c r="O70" s="86"/>
      <c r="P70" s="86" t="str">
        <f>IF(ISERROR(VLOOKUP($B70,Listy!$B$4:$K$12,10,0)),"",VLOOKUP($B70,Listy!$B$4:$K$12,10,0))</f>
        <v/>
      </c>
    </row>
    <row r="71" spans="1:16" ht="15.1" hidden="1" customHeight="1" x14ac:dyDescent="0.25">
      <c r="A71" s="83"/>
      <c r="B71" s="84"/>
      <c r="C71" s="83"/>
      <c r="D71" s="84"/>
      <c r="E71" s="84"/>
      <c r="F71" s="85"/>
      <c r="G71" s="84"/>
      <c r="H71" s="84"/>
      <c r="I71" s="83" t="str">
        <f>IF(ISERROR(VLOOKUP($H71,Listy!$H$3:$I$620,2,0)),"",VLOOKUP($H71,Listy!$H$3:$I$620,2,0))</f>
        <v/>
      </c>
      <c r="J71" s="90"/>
      <c r="K71" s="86"/>
      <c r="L71" s="86" t="str">
        <f>IF(ISERROR(VLOOKUP($B71&amp;" "&amp;$M71,Listy!$N$4:$O$14,2,0)),"",VLOOKUP($B71&amp;" "&amp;$M71,Listy!$N$4:$O$14,2,0))</f>
        <v/>
      </c>
      <c r="M71" s="86" t="str">
        <f>IF(ISERROR(VLOOKUP($K71,Listy!$L$4:$M$7,2,0)),"",VLOOKUP($K71,Listy!$L$4:$M$7,2,0))</f>
        <v/>
      </c>
      <c r="N71" s="87" t="str">
        <f t="shared" si="2"/>
        <v/>
      </c>
      <c r="O71" s="86"/>
      <c r="P71" s="86" t="str">
        <f>IF(ISERROR(VLOOKUP($B71,Listy!$B$4:$K$12,10,0)),"",VLOOKUP($B71,Listy!$B$4:$K$12,10,0))</f>
        <v/>
      </c>
    </row>
    <row r="72" spans="1:16" ht="15.1" hidden="1" customHeight="1" x14ac:dyDescent="0.25">
      <c r="A72" s="83"/>
      <c r="B72" s="84"/>
      <c r="C72" s="83"/>
      <c r="D72" s="84"/>
      <c r="E72" s="84"/>
      <c r="F72" s="85"/>
      <c r="G72" s="84"/>
      <c r="H72" s="84"/>
      <c r="I72" s="83" t="str">
        <f>IF(ISERROR(VLOOKUP($H72,Listy!$H$3:$I$620,2,0)),"",VLOOKUP($H72,Listy!$H$3:$I$620,2,0))</f>
        <v/>
      </c>
      <c r="J72" s="90"/>
      <c r="K72" s="86"/>
      <c r="L72" s="86" t="str">
        <f>IF(ISERROR(VLOOKUP($B72&amp;" "&amp;$M72,Listy!$N$4:$O$14,2,0)),"",VLOOKUP($B72&amp;" "&amp;$M72,Listy!$N$4:$O$14,2,0))</f>
        <v/>
      </c>
      <c r="M72" s="86" t="str">
        <f>IF(ISERROR(VLOOKUP($K72,Listy!$L$4:$M$7,2,0)),"",VLOOKUP($K72,Listy!$L$4:$M$7,2,0))</f>
        <v/>
      </c>
      <c r="N72" s="87" t="str">
        <f t="shared" si="2"/>
        <v/>
      </c>
      <c r="O72" s="86"/>
      <c r="P72" s="86" t="str">
        <f>IF(ISERROR(VLOOKUP($B72,Listy!$B$4:$K$12,10,0)),"",VLOOKUP($B72,Listy!$B$4:$K$12,10,0))</f>
        <v/>
      </c>
    </row>
    <row r="73" spans="1:16" ht="15.1" hidden="1" customHeight="1" x14ac:dyDescent="0.25">
      <c r="A73" s="83"/>
      <c r="B73" s="84"/>
      <c r="C73" s="83"/>
      <c r="D73" s="84"/>
      <c r="E73" s="84"/>
      <c r="F73" s="85"/>
      <c r="G73" s="84"/>
      <c r="H73" s="84"/>
      <c r="I73" s="83" t="str">
        <f>IF(ISERROR(VLOOKUP($H73,Listy!$H$3:$I$620,2,0)),"",VLOOKUP($H73,Listy!$H$3:$I$620,2,0))</f>
        <v/>
      </c>
      <c r="J73" s="90"/>
      <c r="K73" s="86"/>
      <c r="L73" s="86" t="str">
        <f>IF(ISERROR(VLOOKUP($B73&amp;" "&amp;$M73,Listy!$N$4:$O$14,2,0)),"",VLOOKUP($B73&amp;" "&amp;$M73,Listy!$N$4:$O$14,2,0))</f>
        <v/>
      </c>
      <c r="M73" s="86" t="str">
        <f>IF(ISERROR(VLOOKUP($K73,Listy!$L$4:$M$7,2,0)),"",VLOOKUP($K73,Listy!$L$4:$M$7,2,0))</f>
        <v/>
      </c>
      <c r="N73" s="87" t="str">
        <f t="shared" si="2"/>
        <v/>
      </c>
      <c r="O73" s="86"/>
      <c r="P73" s="86" t="str">
        <f>IF(ISERROR(VLOOKUP($B73,Listy!$B$4:$K$12,10,0)),"",VLOOKUP($B73,Listy!$B$4:$K$12,10,0))</f>
        <v/>
      </c>
    </row>
    <row r="74" spans="1:16" ht="15.1" hidden="1" customHeight="1" x14ac:dyDescent="0.25">
      <c r="A74" s="83"/>
      <c r="B74" s="84"/>
      <c r="C74" s="83"/>
      <c r="D74" s="84"/>
      <c r="E74" s="84"/>
      <c r="F74" s="85"/>
      <c r="G74" s="84"/>
      <c r="H74" s="84"/>
      <c r="I74" s="83" t="str">
        <f>IF(ISERROR(VLOOKUP($H74,Listy!$H$3:$I$620,2,0)),"",VLOOKUP($H74,Listy!$H$3:$I$620,2,0))</f>
        <v/>
      </c>
      <c r="J74" s="90"/>
      <c r="K74" s="86"/>
      <c r="L74" s="86" t="str">
        <f>IF(ISERROR(VLOOKUP($B74&amp;" "&amp;$M74,Listy!$N$4:$O$14,2,0)),"",VLOOKUP($B74&amp;" "&amp;$M74,Listy!$N$4:$O$14,2,0))</f>
        <v/>
      </c>
      <c r="M74" s="86" t="str">
        <f>IF(ISERROR(VLOOKUP($K74,Listy!$L$4:$M$7,2,0)),"",VLOOKUP($K74,Listy!$L$4:$M$7,2,0))</f>
        <v/>
      </c>
      <c r="N74" s="87" t="str">
        <f t="shared" si="2"/>
        <v/>
      </c>
      <c r="O74" s="86"/>
      <c r="P74" s="86" t="str">
        <f>IF(ISERROR(VLOOKUP($B74,Listy!$B$4:$K$12,10,0)),"",VLOOKUP($B74,Listy!$B$4:$K$12,10,0))</f>
        <v/>
      </c>
    </row>
    <row r="75" spans="1:16" ht="15.1" hidden="1" customHeight="1" x14ac:dyDescent="0.25">
      <c r="A75" s="83"/>
      <c r="B75" s="84"/>
      <c r="C75" s="83"/>
      <c r="D75" s="84"/>
      <c r="E75" s="84"/>
      <c r="F75" s="85"/>
      <c r="G75" s="84"/>
      <c r="H75" s="84"/>
      <c r="I75" s="83" t="str">
        <f>IF(ISERROR(VLOOKUP($H75,Listy!$H$3:$I$620,2,0)),"",VLOOKUP($H75,Listy!$H$3:$I$620,2,0))</f>
        <v/>
      </c>
      <c r="J75" s="90"/>
      <c r="K75" s="86"/>
      <c r="L75" s="86" t="str">
        <f>IF(ISERROR(VLOOKUP($B75&amp;" "&amp;$M75,Listy!$N$4:$O$14,2,0)),"",VLOOKUP($B75&amp;" "&amp;$M75,Listy!$N$4:$O$14,2,0))</f>
        <v/>
      </c>
      <c r="M75" s="86" t="str">
        <f>IF(ISERROR(VLOOKUP($K75,Listy!$L$4:$M$7,2,0)),"",VLOOKUP($K75,Listy!$L$4:$M$7,2,0))</f>
        <v/>
      </c>
      <c r="N75" s="87" t="str">
        <f t="shared" si="2"/>
        <v/>
      </c>
      <c r="O75" s="86"/>
      <c r="P75" s="86" t="str">
        <f>IF(ISERROR(VLOOKUP($B75,Listy!$B$4:$K$12,10,0)),"",VLOOKUP($B75,Listy!$B$4:$K$12,10,0))</f>
        <v/>
      </c>
    </row>
    <row r="76" spans="1:16" ht="15.1" hidden="1" customHeight="1" x14ac:dyDescent="0.25">
      <c r="A76" s="83"/>
      <c r="B76" s="84"/>
      <c r="C76" s="83"/>
      <c r="D76" s="84"/>
      <c r="E76" s="84"/>
      <c r="F76" s="85"/>
      <c r="G76" s="84"/>
      <c r="H76" s="84"/>
      <c r="I76" s="83" t="str">
        <f>IF(ISERROR(VLOOKUP($H76,Listy!$H$3:$I$620,2,0)),"",VLOOKUP($H76,Listy!$H$3:$I$620,2,0))</f>
        <v/>
      </c>
      <c r="J76" s="90"/>
      <c r="K76" s="86"/>
      <c r="L76" s="86" t="str">
        <f>IF(ISERROR(VLOOKUP($B76&amp;" "&amp;$M76,Listy!$N$4:$O$14,2,0)),"",VLOOKUP($B76&amp;" "&amp;$M76,Listy!$N$4:$O$14,2,0))</f>
        <v/>
      </c>
      <c r="M76" s="86" t="str">
        <f>IF(ISERROR(VLOOKUP($K76,Listy!$L$4:$M$7,2,0)),"",VLOOKUP($K76,Listy!$L$4:$M$7,2,0))</f>
        <v/>
      </c>
      <c r="N76" s="87" t="str">
        <f t="shared" si="2"/>
        <v/>
      </c>
      <c r="O76" s="86"/>
      <c r="P76" s="86" t="str">
        <f>IF(ISERROR(VLOOKUP($B76,Listy!$B$4:$K$12,10,0)),"",VLOOKUP($B76,Listy!$B$4:$K$12,10,0))</f>
        <v/>
      </c>
    </row>
    <row r="77" spans="1:16" ht="15.1" hidden="1" customHeight="1" x14ac:dyDescent="0.25">
      <c r="A77" s="83"/>
      <c r="B77" s="84"/>
      <c r="C77" s="83"/>
      <c r="D77" s="84"/>
      <c r="E77" s="84"/>
      <c r="F77" s="85"/>
      <c r="G77" s="84"/>
      <c r="H77" s="84"/>
      <c r="I77" s="83" t="str">
        <f>IF(ISERROR(VLOOKUP($H77,Listy!$H$3:$I$620,2,0)),"",VLOOKUP($H77,Listy!$H$3:$I$620,2,0))</f>
        <v/>
      </c>
      <c r="J77" s="90"/>
      <c r="K77" s="86"/>
      <c r="L77" s="86" t="str">
        <f>IF(ISERROR(VLOOKUP($B77&amp;" "&amp;$M77,Listy!$N$4:$O$14,2,0)),"",VLOOKUP($B77&amp;" "&amp;$M77,Listy!$N$4:$O$14,2,0))</f>
        <v/>
      </c>
      <c r="M77" s="86" t="str">
        <f>IF(ISERROR(VLOOKUP($K77,Listy!$L$4:$M$7,2,0)),"",VLOOKUP($K77,Listy!$L$4:$M$7,2,0))</f>
        <v/>
      </c>
      <c r="N77" s="87" t="str">
        <f t="shared" si="2"/>
        <v/>
      </c>
      <c r="O77" s="86"/>
      <c r="P77" s="86" t="str">
        <f>IF(ISERROR(VLOOKUP($B77,Listy!$B$4:$K$12,10,0)),"",VLOOKUP($B77,Listy!$B$4:$K$12,10,0))</f>
        <v/>
      </c>
    </row>
    <row r="78" spans="1:16" ht="15.1" hidden="1" customHeight="1" x14ac:dyDescent="0.25">
      <c r="A78" s="83"/>
      <c r="B78" s="84"/>
      <c r="C78" s="83"/>
      <c r="D78" s="84"/>
      <c r="E78" s="84"/>
      <c r="F78" s="85"/>
      <c r="G78" s="84"/>
      <c r="H78" s="84"/>
      <c r="I78" s="83" t="str">
        <f>IF(ISERROR(VLOOKUP($H78,Listy!$H$3:$I$620,2,0)),"",VLOOKUP($H78,Listy!$H$3:$I$620,2,0))</f>
        <v/>
      </c>
      <c r="J78" s="90"/>
      <c r="K78" s="86"/>
      <c r="L78" s="86" t="str">
        <f>IF(ISERROR(VLOOKUP($B78&amp;" "&amp;$M78,Listy!$N$4:$O$14,2,0)),"",VLOOKUP($B78&amp;" "&amp;$M78,Listy!$N$4:$O$14,2,0))</f>
        <v/>
      </c>
      <c r="M78" s="86" t="str">
        <f>IF(ISERROR(VLOOKUP($K78,Listy!$L$4:$M$7,2,0)),"",VLOOKUP($K78,Listy!$L$4:$M$7,2,0))</f>
        <v/>
      </c>
      <c r="N78" s="87" t="str">
        <f t="shared" si="2"/>
        <v/>
      </c>
      <c r="O78" s="86"/>
      <c r="P78" s="86" t="str">
        <f>IF(ISERROR(VLOOKUP($B78,Listy!$B$4:$K$12,10,0)),"",VLOOKUP($B78,Listy!$B$4:$K$12,10,0))</f>
        <v/>
      </c>
    </row>
    <row r="79" spans="1:16" ht="15.1" hidden="1" customHeight="1" x14ac:dyDescent="0.25">
      <c r="A79" s="83"/>
      <c r="B79" s="84"/>
      <c r="C79" s="83"/>
      <c r="D79" s="84"/>
      <c r="E79" s="84"/>
      <c r="F79" s="85"/>
      <c r="G79" s="84"/>
      <c r="H79" s="84"/>
      <c r="I79" s="83" t="str">
        <f>IF(ISERROR(VLOOKUP($H79,Listy!$H$3:$I$620,2,0)),"",VLOOKUP($H79,Listy!$H$3:$I$620,2,0))</f>
        <v/>
      </c>
      <c r="J79" s="90"/>
      <c r="K79" s="86"/>
      <c r="L79" s="86" t="str">
        <f>IF(ISERROR(VLOOKUP($B79&amp;" "&amp;$M79,Listy!$N$4:$O$14,2,0)),"",VLOOKUP($B79&amp;" "&amp;$M79,Listy!$N$4:$O$14,2,0))</f>
        <v/>
      </c>
      <c r="M79" s="86" t="str">
        <f>IF(ISERROR(VLOOKUP($K79,Listy!$L$4:$M$7,2,0)),"",VLOOKUP($K79,Listy!$L$4:$M$7,2,0))</f>
        <v/>
      </c>
      <c r="N79" s="87" t="str">
        <f t="shared" si="2"/>
        <v/>
      </c>
      <c r="O79" s="86"/>
      <c r="P79" s="86" t="str">
        <f>IF(ISERROR(VLOOKUP($B79,Listy!$B$4:$K$12,10,0)),"",VLOOKUP($B79,Listy!$B$4:$K$12,10,0))</f>
        <v/>
      </c>
    </row>
    <row r="80" spans="1:16" ht="15.1" hidden="1" customHeight="1" x14ac:dyDescent="0.25">
      <c r="A80" s="83"/>
      <c r="B80" s="84"/>
      <c r="C80" s="83"/>
      <c r="D80" s="84"/>
      <c r="E80" s="84"/>
      <c r="F80" s="85"/>
      <c r="G80" s="84"/>
      <c r="H80" s="84"/>
      <c r="I80" s="83" t="str">
        <f>IF(ISERROR(VLOOKUP($H80,Listy!$H$3:$I$620,2,0)),"",VLOOKUP($H80,Listy!$H$3:$I$620,2,0))</f>
        <v/>
      </c>
      <c r="J80" s="90"/>
      <c r="K80" s="86"/>
      <c r="L80" s="86" t="str">
        <f>IF(ISERROR(VLOOKUP($B80&amp;" "&amp;$M80,Listy!$N$4:$O$14,2,0)),"",VLOOKUP($B80&amp;" "&amp;$M80,Listy!$N$4:$O$14,2,0))</f>
        <v/>
      </c>
      <c r="M80" s="86" t="str">
        <f>IF(ISERROR(VLOOKUP($K80,Listy!$L$4:$M$7,2,0)),"",VLOOKUP($K80,Listy!$L$4:$M$7,2,0))</f>
        <v/>
      </c>
      <c r="N80" s="87" t="str">
        <f t="shared" si="2"/>
        <v/>
      </c>
      <c r="O80" s="86"/>
      <c r="P80" s="86" t="str">
        <f>IF(ISERROR(VLOOKUP($B80,Listy!$B$4:$K$12,10,0)),"",VLOOKUP($B80,Listy!$B$4:$K$12,10,0))</f>
        <v/>
      </c>
    </row>
    <row r="81" spans="1:16" ht="15.1" hidden="1" customHeight="1" x14ac:dyDescent="0.25">
      <c r="A81" s="83"/>
      <c r="B81" s="84"/>
      <c r="C81" s="83"/>
      <c r="D81" s="84"/>
      <c r="E81" s="84"/>
      <c r="F81" s="85"/>
      <c r="G81" s="84"/>
      <c r="H81" s="84"/>
      <c r="I81" s="83" t="str">
        <f>IF(ISERROR(VLOOKUP($H81,Listy!$H$3:$I$620,2,0)),"",VLOOKUP($H81,Listy!$H$3:$I$620,2,0))</f>
        <v/>
      </c>
      <c r="J81" s="90"/>
      <c r="K81" s="86"/>
      <c r="L81" s="86" t="str">
        <f>IF(ISERROR(VLOOKUP($B81&amp;" "&amp;$M81,Listy!$N$4:$O$14,2,0)),"",VLOOKUP($B81&amp;" "&amp;$M81,Listy!$N$4:$O$14,2,0))</f>
        <v/>
      </c>
      <c r="M81" s="86" t="str">
        <f>IF(ISERROR(VLOOKUP($K81,Listy!$L$4:$M$7,2,0)),"",VLOOKUP($K81,Listy!$L$4:$M$7,2,0))</f>
        <v/>
      </c>
      <c r="N81" s="87" t="str">
        <f t="shared" si="2"/>
        <v/>
      </c>
      <c r="O81" s="86"/>
      <c r="P81" s="86" t="str">
        <f>IF(ISERROR(VLOOKUP($B81,Listy!$B$4:$K$12,10,0)),"",VLOOKUP($B81,Listy!$B$4:$K$12,10,0))</f>
        <v/>
      </c>
    </row>
    <row r="82" spans="1:16" ht="15.1" hidden="1" customHeight="1" x14ac:dyDescent="0.25">
      <c r="A82" s="83"/>
      <c r="B82" s="84"/>
      <c r="C82" s="83"/>
      <c r="D82" s="84"/>
      <c r="E82" s="84"/>
      <c r="F82" s="85"/>
      <c r="G82" s="84"/>
      <c r="H82" s="84"/>
      <c r="I82" s="83" t="str">
        <f>IF(ISERROR(VLOOKUP($H82,Listy!$H$3:$I$620,2,0)),"",VLOOKUP($H82,Listy!$H$3:$I$620,2,0))</f>
        <v/>
      </c>
      <c r="J82" s="90"/>
      <c r="K82" s="86"/>
      <c r="L82" s="86" t="str">
        <f>IF(ISERROR(VLOOKUP($B82&amp;" "&amp;$M82,Listy!$N$4:$O$14,2,0)),"",VLOOKUP($B82&amp;" "&amp;$M82,Listy!$N$4:$O$14,2,0))</f>
        <v/>
      </c>
      <c r="M82" s="86" t="str">
        <f>IF(ISERROR(VLOOKUP($K82,Listy!$L$4:$M$7,2,0)),"",VLOOKUP($K82,Listy!$L$4:$M$7,2,0))</f>
        <v/>
      </c>
      <c r="N82" s="87" t="str">
        <f t="shared" si="2"/>
        <v/>
      </c>
      <c r="O82" s="86"/>
      <c r="P82" s="86" t="str">
        <f>IF(ISERROR(VLOOKUP($B82,Listy!$B$4:$K$12,10,0)),"",VLOOKUP($B82,Listy!$B$4:$K$12,10,0))</f>
        <v/>
      </c>
    </row>
    <row r="83" spans="1:16" ht="15.1" hidden="1" customHeight="1" x14ac:dyDescent="0.25">
      <c r="A83" s="83"/>
      <c r="B83" s="84"/>
      <c r="C83" s="83"/>
      <c r="D83" s="84"/>
      <c r="E83" s="84"/>
      <c r="F83" s="85"/>
      <c r="G83" s="84"/>
      <c r="H83" s="84"/>
      <c r="I83" s="83" t="str">
        <f>IF(ISERROR(VLOOKUP($H83,Listy!$H$3:$I$620,2,0)),"",VLOOKUP($H83,Listy!$H$3:$I$620,2,0))</f>
        <v/>
      </c>
      <c r="J83" s="90"/>
      <c r="K83" s="86"/>
      <c r="L83" s="86" t="str">
        <f>IF(ISERROR(VLOOKUP($B83&amp;" "&amp;$M83,Listy!$N$4:$O$14,2,0)),"",VLOOKUP($B83&amp;" "&amp;$M83,Listy!$N$4:$O$14,2,0))</f>
        <v/>
      </c>
      <c r="M83" s="86" t="str">
        <f>IF(ISERROR(VLOOKUP($K83,Listy!$L$4:$M$7,2,0)),"",VLOOKUP($K83,Listy!$L$4:$M$7,2,0))</f>
        <v/>
      </c>
      <c r="N83" s="87" t="str">
        <f t="shared" si="2"/>
        <v/>
      </c>
      <c r="O83" s="86"/>
      <c r="P83" s="86" t="str">
        <f>IF(ISERROR(VLOOKUP($B83,Listy!$B$4:$K$12,10,0)),"",VLOOKUP($B83,Listy!$B$4:$K$12,10,0))</f>
        <v/>
      </c>
    </row>
    <row r="84" spans="1:16" ht="15.1" hidden="1" customHeight="1" x14ac:dyDescent="0.25">
      <c r="A84" s="83"/>
      <c r="B84" s="84"/>
      <c r="C84" s="83"/>
      <c r="D84" s="84"/>
      <c r="E84" s="84"/>
      <c r="F84" s="85"/>
      <c r="G84" s="84"/>
      <c r="H84" s="84"/>
      <c r="I84" s="83" t="str">
        <f>IF(ISERROR(VLOOKUP($H84,Listy!$H$3:$I$620,2,0)),"",VLOOKUP($H84,Listy!$H$3:$I$620,2,0))</f>
        <v/>
      </c>
      <c r="J84" s="90"/>
      <c r="K84" s="86"/>
      <c r="L84" s="86" t="str">
        <f>IF(ISERROR(VLOOKUP($B84&amp;" "&amp;$M84,Listy!$N$4:$O$14,2,0)),"",VLOOKUP($B84&amp;" "&amp;$M84,Listy!$N$4:$O$14,2,0))</f>
        <v/>
      </c>
      <c r="M84" s="86" t="str">
        <f>IF(ISERROR(VLOOKUP($K84,Listy!$L$4:$M$7,2,0)),"",VLOOKUP($K84,Listy!$L$4:$M$7,2,0))</f>
        <v/>
      </c>
      <c r="N84" s="87" t="str">
        <f t="shared" si="2"/>
        <v/>
      </c>
      <c r="O84" s="86"/>
      <c r="P84" s="86" t="str">
        <f>IF(ISERROR(VLOOKUP($B84,Listy!$B$4:$K$12,10,0)),"",VLOOKUP($B84,Listy!$B$4:$K$12,10,0))</f>
        <v/>
      </c>
    </row>
    <row r="85" spans="1:16" ht="15.1" hidden="1" customHeight="1" x14ac:dyDescent="0.25">
      <c r="A85" s="83"/>
      <c r="B85" s="84"/>
      <c r="C85" s="83"/>
      <c r="D85" s="84"/>
      <c r="E85" s="84"/>
      <c r="F85" s="85"/>
      <c r="G85" s="84"/>
      <c r="H85" s="84"/>
      <c r="I85" s="83" t="str">
        <f>IF(ISERROR(VLOOKUP($H85,Listy!$H$3:$I$620,2,0)),"",VLOOKUP($H85,Listy!$H$3:$I$620,2,0))</f>
        <v/>
      </c>
      <c r="J85" s="90"/>
      <c r="K85" s="86"/>
      <c r="L85" s="86" t="str">
        <f>IF(ISERROR(VLOOKUP($B85&amp;" "&amp;$M85,Listy!$N$4:$O$14,2,0)),"",VLOOKUP($B85&amp;" "&amp;$M85,Listy!$N$4:$O$14,2,0))</f>
        <v/>
      </c>
      <c r="M85" s="86" t="str">
        <f>IF(ISERROR(VLOOKUP($K85,Listy!$L$4:$M$7,2,0)),"",VLOOKUP($K85,Listy!$L$4:$M$7,2,0))</f>
        <v/>
      </c>
      <c r="N85" s="87" t="str">
        <f t="shared" si="2"/>
        <v/>
      </c>
      <c r="O85" s="86"/>
      <c r="P85" s="86" t="str">
        <f>IF(ISERROR(VLOOKUP($B85,Listy!$B$4:$K$12,10,0)),"",VLOOKUP($B85,Listy!$B$4:$K$12,10,0))</f>
        <v/>
      </c>
    </row>
    <row r="86" spans="1:16" ht="15.1" hidden="1" customHeight="1" x14ac:dyDescent="0.25">
      <c r="A86" s="83"/>
      <c r="B86" s="84"/>
      <c r="C86" s="83"/>
      <c r="D86" s="84"/>
      <c r="E86" s="84"/>
      <c r="F86" s="85"/>
      <c r="G86" s="84"/>
      <c r="H86" s="84"/>
      <c r="I86" s="83" t="str">
        <f>IF(ISERROR(VLOOKUP($H86,Listy!$H$3:$I$620,2,0)),"",VLOOKUP($H86,Listy!$H$3:$I$620,2,0))</f>
        <v/>
      </c>
      <c r="J86" s="90"/>
      <c r="K86" s="86"/>
      <c r="L86" s="86" t="str">
        <f>IF(ISERROR(VLOOKUP($B86&amp;" "&amp;$M86,Listy!$N$4:$O$14,2,0)),"",VLOOKUP($B86&amp;" "&amp;$M86,Listy!$N$4:$O$14,2,0))</f>
        <v/>
      </c>
      <c r="M86" s="86" t="str">
        <f>IF(ISERROR(VLOOKUP($K86,Listy!$L$4:$M$7,2,0)),"",VLOOKUP($K86,Listy!$L$4:$M$7,2,0))</f>
        <v/>
      </c>
      <c r="N86" s="87" t="str">
        <f t="shared" si="2"/>
        <v/>
      </c>
      <c r="O86" s="86"/>
      <c r="P86" s="86" t="str">
        <f>IF(ISERROR(VLOOKUP($B86,Listy!$B$4:$K$12,10,0)),"",VLOOKUP($B86,Listy!$B$4:$K$12,10,0))</f>
        <v/>
      </c>
    </row>
    <row r="87" spans="1:16" ht="15.1" hidden="1" customHeight="1" x14ac:dyDescent="0.25">
      <c r="A87" s="83"/>
      <c r="B87" s="84"/>
      <c r="C87" s="83"/>
      <c r="D87" s="84"/>
      <c r="E87" s="84"/>
      <c r="F87" s="85"/>
      <c r="G87" s="84"/>
      <c r="H87" s="84"/>
      <c r="I87" s="83" t="str">
        <f>IF(ISERROR(VLOOKUP($H87,Listy!$H$3:$I$620,2,0)),"",VLOOKUP($H87,Listy!$H$3:$I$620,2,0))</f>
        <v/>
      </c>
      <c r="J87" s="90"/>
      <c r="K87" s="86"/>
      <c r="L87" s="86" t="str">
        <f>IF(ISERROR(VLOOKUP($B87&amp;" "&amp;$M87,Listy!$N$4:$O$14,2,0)),"",VLOOKUP($B87&amp;" "&amp;$M87,Listy!$N$4:$O$14,2,0))</f>
        <v/>
      </c>
      <c r="M87" s="86" t="str">
        <f>IF(ISERROR(VLOOKUP($K87,Listy!$L$4:$M$7,2,0)),"",VLOOKUP($K87,Listy!$L$4:$M$7,2,0))</f>
        <v/>
      </c>
      <c r="N87" s="87" t="str">
        <f t="shared" si="2"/>
        <v/>
      </c>
      <c r="O87" s="86"/>
      <c r="P87" s="86" t="str">
        <f>IF(ISERROR(VLOOKUP($B87,Listy!$B$4:$K$12,10,0)),"",VLOOKUP($B87,Listy!$B$4:$K$12,10,0))</f>
        <v/>
      </c>
    </row>
    <row r="88" spans="1:16" ht="15.1" hidden="1" customHeight="1" x14ac:dyDescent="0.25">
      <c r="A88" s="83"/>
      <c r="B88" s="84"/>
      <c r="C88" s="83"/>
      <c r="D88" s="84"/>
      <c r="E88" s="84"/>
      <c r="F88" s="85"/>
      <c r="G88" s="84"/>
      <c r="H88" s="84"/>
      <c r="I88" s="83" t="str">
        <f>IF(ISERROR(VLOOKUP($H88,Listy!$H$3:$I$620,2,0)),"",VLOOKUP($H88,Listy!$H$3:$I$620,2,0))</f>
        <v/>
      </c>
      <c r="J88" s="90"/>
      <c r="K88" s="86"/>
      <c r="L88" s="86" t="str">
        <f>IF(ISERROR(VLOOKUP($B88&amp;" "&amp;$M88,Listy!$N$4:$O$14,2,0)),"",VLOOKUP($B88&amp;" "&amp;$M88,Listy!$N$4:$O$14,2,0))</f>
        <v/>
      </c>
      <c r="M88" s="86" t="str">
        <f>IF(ISERROR(VLOOKUP($K88,Listy!$L$4:$M$7,2,0)),"",VLOOKUP($K88,Listy!$L$4:$M$7,2,0))</f>
        <v/>
      </c>
      <c r="N88" s="87" t="str">
        <f t="shared" si="2"/>
        <v/>
      </c>
      <c r="O88" s="86"/>
      <c r="P88" s="86" t="str">
        <f>IF(ISERROR(VLOOKUP($B88,Listy!$B$4:$K$12,10,0)),"",VLOOKUP($B88,Listy!$B$4:$K$12,10,0))</f>
        <v/>
      </c>
    </row>
    <row r="89" spans="1:16" ht="15.1" hidden="1" customHeight="1" x14ac:dyDescent="0.25">
      <c r="A89" s="83"/>
      <c r="B89" s="84"/>
      <c r="C89" s="83"/>
      <c r="D89" s="84"/>
      <c r="E89" s="84"/>
      <c r="F89" s="85"/>
      <c r="G89" s="84"/>
      <c r="H89" s="84"/>
      <c r="I89" s="83" t="str">
        <f>IF(ISERROR(VLOOKUP($H89,Listy!$H$3:$I$620,2,0)),"",VLOOKUP($H89,Listy!$H$3:$I$620,2,0))</f>
        <v/>
      </c>
      <c r="J89" s="90"/>
      <c r="K89" s="86"/>
      <c r="L89" s="86" t="str">
        <f>IF(ISERROR(VLOOKUP($B89&amp;" "&amp;$M89,Listy!$N$4:$O$14,2,0)),"",VLOOKUP($B89&amp;" "&amp;$M89,Listy!$N$4:$O$14,2,0))</f>
        <v/>
      </c>
      <c r="M89" s="86" t="str">
        <f>IF(ISERROR(VLOOKUP($K89,Listy!$L$4:$M$7,2,0)),"",VLOOKUP($K89,Listy!$L$4:$M$7,2,0))</f>
        <v/>
      </c>
      <c r="N89" s="87" t="str">
        <f t="shared" si="2"/>
        <v/>
      </c>
      <c r="O89" s="86"/>
      <c r="P89" s="86" t="str">
        <f>IF(ISERROR(VLOOKUP($B89,Listy!$B$4:$K$12,10,0)),"",VLOOKUP($B89,Listy!$B$4:$K$12,10,0))</f>
        <v/>
      </c>
    </row>
    <row r="90" spans="1:16" ht="15.1" hidden="1" customHeight="1" x14ac:dyDescent="0.25"/>
    <row r="91" spans="1:16" ht="15.1" hidden="1" customHeight="1" x14ac:dyDescent="0.25"/>
    <row r="92" spans="1:16" ht="15.1" hidden="1" customHeight="1" x14ac:dyDescent="0.25"/>
    <row r="93" spans="1:16" ht="15.1" hidden="1" customHeight="1" x14ac:dyDescent="0.25"/>
    <row r="94" spans="1:16" ht="15.1" hidden="1" customHeight="1" x14ac:dyDescent="0.25"/>
    <row r="95" spans="1:16" ht="15.1" hidden="1" customHeight="1" x14ac:dyDescent="0.25"/>
    <row r="96" spans="1:16" ht="15.1" hidden="1" customHeight="1" x14ac:dyDescent="0.25"/>
    <row r="97" ht="15.1" hidden="1" customHeight="1" x14ac:dyDescent="0.25"/>
    <row r="98" ht="15.1" hidden="1" customHeight="1" x14ac:dyDescent="0.25"/>
    <row r="99" ht="15.1" hidden="1" customHeight="1" x14ac:dyDescent="0.25"/>
    <row r="100" ht="15.1" hidden="1" customHeight="1" x14ac:dyDescent="0.25"/>
    <row r="101" ht="15.1" hidden="1" customHeight="1" x14ac:dyDescent="0.25"/>
    <row r="102" ht="15.1" hidden="1" customHeight="1" x14ac:dyDescent="0.25"/>
  </sheetData>
  <dataValidations count="3">
    <dataValidation type="list" allowBlank="1" showInputMessage="1" showErrorMessage="1" prompt="(wybierz z listy)  " sqref="H4:H19">
      <formula1>INDIRECT($G4)</formula1>
    </dataValidation>
    <dataValidation type="list" allowBlank="1" showInputMessage="1" showErrorMessage="1" prompt="(wybierz z listy)  " sqref="D4:D89">
      <formula1>INDIRECT($B4)</formula1>
    </dataValidation>
    <dataValidation type="list" allowBlank="1" showInputMessage="1" prompt="(wybierz z listy)  " sqref="H20:H89">
      <formula1>INDIRECT($G20)</formula1>
    </dataValidation>
  </dataValidations>
  <pageMargins left="0.59055118110236227" right="0.59055118110236227" top="0.59055118110236227" bottom="0.59055118110236227" header="0.51181102362204722" footer="0.51181102362204722"/>
  <pageSetup paperSize="9" scale="77" firstPageNumber="0" fitToHeight="0" pageOrder="overThenDown" orientation="landscape" blackAndWhite="1" cellComments="atEnd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(wybierz z listy)  ">
          <x14:formula1>
            <xm:f>Listy!$P$1:$P$196</xm:f>
          </x14:formula1>
          <xm:sqref>E4:E19</xm:sqref>
        </x14:dataValidation>
        <x14:dataValidation type="list" allowBlank="1" showInputMessage="1" showErrorMessage="1" prompt="(wybierz z listy)  ">
          <x14:formula1>
            <xm:f>Listy!$F$3:$F$75</xm:f>
          </x14:formula1>
          <xm:sqref>G4:G19</xm:sqref>
        </x14:dataValidation>
        <x14:dataValidation type="list" allowBlank="1" showInputMessage="1" showErrorMessage="1" prompt="(wybierz z listy)  ">
          <x14:formula1>
            <xm:f>Listy!$C$4:$C$11</xm:f>
          </x14:formula1>
          <xm:sqref>C4:C89</xm:sqref>
        </x14:dataValidation>
        <x14:dataValidation type="list" allowBlank="1" showInputMessage="1" prompt="(wybierz z listy)  ">
          <x14:formula1>
            <xm:f>Listy!$P$1:$P$195</xm:f>
          </x14:formula1>
          <xm:sqref>E20:E89</xm:sqref>
        </x14:dataValidation>
        <x14:dataValidation type="list" allowBlank="1" showInputMessage="1" prompt="(wybierz z listy)  ">
          <x14:formula1>
            <xm:f>Listy!$F$3:$F$75</xm:f>
          </x14:formula1>
          <xm:sqref>G20:G89</xm:sqref>
        </x14:dataValidation>
        <x14:dataValidation type="list" allowBlank="1" showInputMessage="1" prompt="(wybierz z listy)  ">
          <x14:formula1>
            <xm:f>Listy!$L$3:$L$7</xm:f>
          </x14:formula1>
          <xm:sqref>K4:K89</xm:sqref>
        </x14:dataValidation>
        <x14:dataValidation type="list" allowBlank="1" showInputMessage="1" showErrorMessage="1" prompt="(wybierz z listy) ">
          <x14:formula1>
            <xm:f>Listy!$B$4:$B$9</xm:f>
          </x14:formula1>
          <xm:sqref>B4:B89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MK31"/>
  <sheetViews>
    <sheetView zoomScaleNormal="100" workbookViewId="0">
      <selection activeCell="A4" sqref="A4"/>
    </sheetView>
  </sheetViews>
  <sheetFormatPr defaultColWidth="0" defaultRowHeight="11.65" zeroHeight="1" x14ac:dyDescent="0.2"/>
  <cols>
    <col min="1" max="1" width="15.7109375" style="41" customWidth="1"/>
    <col min="2" max="2" width="15.7109375" style="41" hidden="1" customWidth="1"/>
    <col min="3" max="5" width="15.7109375" style="41" customWidth="1"/>
    <col min="6" max="6" width="60.7109375" style="41" customWidth="1"/>
    <col min="7" max="7" width="30.7109375" style="41" customWidth="1"/>
    <col min="8" max="9" width="15.7109375" style="41" hidden="1" customWidth="1"/>
    <col min="10" max="10" width="15.7109375" style="92" customWidth="1"/>
    <col min="11" max="15" width="15.7109375" style="41" customWidth="1"/>
    <col min="16" max="16" width="27.85546875" style="41" customWidth="1"/>
    <col min="17" max="17" width="30.7109375" style="41" customWidth="1"/>
    <col min="18" max="18" width="5.7109375" style="63" customWidth="1"/>
    <col min="19" max="1025" width="8.5703125" style="63" hidden="1" customWidth="1"/>
    <col min="1026" max="16384" width="9.140625" style="63" hidden="1"/>
  </cols>
  <sheetData>
    <row r="1" spans="1:17" s="2" customFormat="1" ht="30" customHeight="1" x14ac:dyDescent="0.25">
      <c r="A1" s="21" t="s">
        <v>1178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s="69" customFormat="1" ht="90" customHeight="1" x14ac:dyDescent="0.2">
      <c r="A2" s="126" t="s">
        <v>949</v>
      </c>
      <c r="B2" s="70" t="s">
        <v>2</v>
      </c>
      <c r="C2" s="126" t="s">
        <v>1008</v>
      </c>
      <c r="D2" s="126" t="s">
        <v>1022</v>
      </c>
      <c r="E2" s="126" t="s">
        <v>1023</v>
      </c>
      <c r="F2" s="126" t="s">
        <v>1026</v>
      </c>
      <c r="G2" s="126" t="s">
        <v>1029</v>
      </c>
      <c r="H2" s="106" t="s">
        <v>984</v>
      </c>
      <c r="I2" s="106" t="s">
        <v>1067</v>
      </c>
      <c r="J2" s="126" t="s">
        <v>1241</v>
      </c>
      <c r="K2" s="126" t="s">
        <v>1087</v>
      </c>
      <c r="L2" s="126" t="s">
        <v>1242</v>
      </c>
      <c r="M2" s="126" t="s">
        <v>1004</v>
      </c>
      <c r="N2" s="126" t="s">
        <v>1088</v>
      </c>
      <c r="O2" s="126" t="s">
        <v>1179</v>
      </c>
      <c r="P2" s="126" t="s">
        <v>1069</v>
      </c>
      <c r="Q2" s="127" t="s">
        <v>1181</v>
      </c>
    </row>
    <row r="3" spans="1:17" s="69" customFormat="1" ht="15.1" customHeight="1" x14ac:dyDescent="0.2">
      <c r="A3" s="72" t="s">
        <v>1007</v>
      </c>
      <c r="B3" s="72"/>
      <c r="C3" s="72" t="s">
        <v>1009</v>
      </c>
      <c r="D3" s="72" t="s">
        <v>1024</v>
      </c>
      <c r="E3" s="72" t="s">
        <v>1025</v>
      </c>
      <c r="F3" s="72" t="s">
        <v>1027</v>
      </c>
      <c r="G3" s="72" t="s">
        <v>1028</v>
      </c>
      <c r="H3" s="106"/>
      <c r="I3" s="106"/>
      <c r="J3" s="72" t="s">
        <v>1068</v>
      </c>
      <c r="K3" s="72"/>
      <c r="L3" s="72" t="s">
        <v>1074</v>
      </c>
      <c r="M3" s="72"/>
      <c r="N3" s="72" t="s">
        <v>1075</v>
      </c>
      <c r="O3" s="72" t="s">
        <v>1086</v>
      </c>
      <c r="P3" s="72" t="s">
        <v>1065</v>
      </c>
      <c r="Q3" s="71" t="s">
        <v>1066</v>
      </c>
    </row>
    <row r="4" spans="1:17" s="104" customFormat="1" ht="60" customHeight="1" x14ac:dyDescent="0.25">
      <c r="A4" s="114"/>
      <c r="B4" s="115" t="s">
        <v>3</v>
      </c>
      <c r="C4" s="113"/>
      <c r="D4" s="116"/>
      <c r="E4" s="116"/>
      <c r="F4" s="113"/>
      <c r="G4" s="113"/>
      <c r="H4" s="117"/>
      <c r="I4" s="117"/>
      <c r="J4" s="118"/>
      <c r="K4" s="119"/>
      <c r="L4" s="128" t="str">
        <f>IF(ISERROR(VLOOKUP($C4&amp;" "&amp;$M4,Listy!$AB$4:$AC$27,2,0)),"",VLOOKUP($C4&amp;" "&amp;$M4,Listy!$AB$4:$AC$27,2,0))</f>
        <v/>
      </c>
      <c r="M4" s="120" t="str">
        <f>IF(ISERROR(VLOOKUP($K4,Listy!$L$4:$M$7,2,0)),"",VLOOKUP($K4,Listy!$L$4:$M$7,2,0))</f>
        <v/>
      </c>
      <c r="N4" s="121" t="str">
        <f>IF(ISERROR(J4*L4),"",J4*L4)</f>
        <v/>
      </c>
      <c r="O4" s="122"/>
      <c r="P4" s="124"/>
      <c r="Q4" s="123" t="str">
        <f>IF(ISERROR(VLOOKUP($P4,Listy!$X$4:$Y$7,2,0)),"",VLOOKUP($P4,Listy!$X$4:$Y$7,2,0))</f>
        <v/>
      </c>
    </row>
    <row r="5" spans="1:17" s="104" customFormat="1" ht="60" customHeight="1" x14ac:dyDescent="0.25">
      <c r="A5" s="115"/>
      <c r="B5" s="115" t="s">
        <v>3</v>
      </c>
      <c r="C5" s="113"/>
      <c r="D5" s="116"/>
      <c r="E5" s="116"/>
      <c r="F5" s="113"/>
      <c r="G5" s="113"/>
      <c r="H5" s="117"/>
      <c r="I5" s="117"/>
      <c r="J5" s="118"/>
      <c r="K5" s="119"/>
      <c r="L5" s="128" t="str">
        <f>IF(ISERROR(VLOOKUP($C5&amp;" "&amp;$M5,Listy!$AB$4:$AC$27,2,0)),"",VLOOKUP($C5&amp;" "&amp;$M5,Listy!$AB$4:$AC$27,2,0))</f>
        <v/>
      </c>
      <c r="M5" s="120" t="str">
        <f>IF(ISERROR(VLOOKUP($K5,Listy!$L$4:$M$7,2,0)),"",VLOOKUP($K5,Listy!$L$4:$M$7,2,0))</f>
        <v/>
      </c>
      <c r="N5" s="120" t="str">
        <f>IF(ISERROR(J5*L5),"",J5*L5)</f>
        <v/>
      </c>
      <c r="O5" s="119"/>
      <c r="P5" s="124"/>
      <c r="Q5" s="123" t="str">
        <f>IF(ISERROR(VLOOKUP($P5,Listy!$X$4:$Y$7,2,0)),"",VLOOKUP($P5,Listy!$X$4:$Y$7,2,0))</f>
        <v/>
      </c>
    </row>
    <row r="6" spans="1:17" s="104" customFormat="1" ht="60" customHeight="1" x14ac:dyDescent="0.25">
      <c r="A6" s="115"/>
      <c r="B6" s="115" t="s">
        <v>3</v>
      </c>
      <c r="C6" s="113"/>
      <c r="D6" s="116"/>
      <c r="E6" s="116"/>
      <c r="F6" s="113"/>
      <c r="G6" s="113"/>
      <c r="H6" s="117"/>
      <c r="I6" s="117"/>
      <c r="J6" s="118"/>
      <c r="K6" s="119"/>
      <c r="L6" s="128" t="str">
        <f>IF(ISERROR(VLOOKUP($C6&amp;" "&amp;$M6,Listy!$AB$4:$AC$27,2,0)),"",VLOOKUP($C6&amp;" "&amp;$M6,Listy!$AB$4:$AC$27,2,0))</f>
        <v/>
      </c>
      <c r="M6" s="120" t="str">
        <f>IF(ISERROR(VLOOKUP($K6,Listy!$L$4:$M$7,2,0)),"",VLOOKUP($K6,Listy!$L$4:$M$7,2,0))</f>
        <v/>
      </c>
      <c r="N6" s="120" t="str">
        <f t="shared" ref="N6:N15" si="0">IF(ISERROR(J6*L6),"",J6*L6)</f>
        <v/>
      </c>
      <c r="O6" s="119"/>
      <c r="P6" s="124"/>
      <c r="Q6" s="123" t="str">
        <f>IF(ISERROR(VLOOKUP($P6,Listy!$X$4:$Y$7,2,0)),"",VLOOKUP($P6,Listy!$X$4:$Y$7,2,0))</f>
        <v/>
      </c>
    </row>
    <row r="7" spans="1:17" s="104" customFormat="1" ht="60" customHeight="1" x14ac:dyDescent="0.25">
      <c r="A7" s="115"/>
      <c r="B7" s="115" t="s">
        <v>3</v>
      </c>
      <c r="C7" s="113"/>
      <c r="D7" s="116"/>
      <c r="E7" s="116"/>
      <c r="F7" s="113"/>
      <c r="G7" s="113"/>
      <c r="H7" s="117"/>
      <c r="I7" s="117"/>
      <c r="J7" s="118"/>
      <c r="K7" s="119"/>
      <c r="L7" s="128" t="str">
        <f>IF(ISERROR(VLOOKUP($C7&amp;" "&amp;$M7,Listy!$AB$4:$AC$27,2,0)),"",VLOOKUP($C7&amp;" "&amp;$M7,Listy!$AB$4:$AC$27,2,0))</f>
        <v/>
      </c>
      <c r="M7" s="120" t="str">
        <f>IF(ISERROR(VLOOKUP($K7,Listy!$L$4:$M$7,2,0)),"",VLOOKUP($K7,Listy!$L$4:$M$7,2,0))</f>
        <v/>
      </c>
      <c r="N7" s="120" t="str">
        <f t="shared" si="0"/>
        <v/>
      </c>
      <c r="O7" s="119"/>
      <c r="P7" s="124"/>
      <c r="Q7" s="123" t="str">
        <f>IF(ISERROR(VLOOKUP($P7,Listy!$X$4:$Y$7,2,0)),"",VLOOKUP($P7,Listy!$X$4:$Y$7,2,0))</f>
        <v/>
      </c>
    </row>
    <row r="8" spans="1:17" s="104" customFormat="1" ht="60" customHeight="1" x14ac:dyDescent="0.25">
      <c r="A8" s="115"/>
      <c r="B8" s="115" t="s">
        <v>3</v>
      </c>
      <c r="C8" s="113"/>
      <c r="D8" s="116"/>
      <c r="E8" s="116"/>
      <c r="F8" s="113"/>
      <c r="G8" s="113"/>
      <c r="H8" s="117"/>
      <c r="I8" s="117"/>
      <c r="J8" s="118"/>
      <c r="K8" s="119"/>
      <c r="L8" s="128" t="str">
        <f>IF(ISERROR(VLOOKUP($C8&amp;" "&amp;$M8,Listy!$AB$4:$AC$27,2,0)),"",VLOOKUP($C8&amp;" "&amp;$M8,Listy!$AB$4:$AC$27,2,0))</f>
        <v/>
      </c>
      <c r="M8" s="120" t="str">
        <f>IF(ISERROR(VLOOKUP($K8,Listy!$L$4:$M$7,2,0)),"",VLOOKUP($K8,Listy!$L$4:$M$7,2,0))</f>
        <v/>
      </c>
      <c r="N8" s="120" t="str">
        <f t="shared" si="0"/>
        <v/>
      </c>
      <c r="O8" s="119"/>
      <c r="P8" s="124"/>
      <c r="Q8" s="123" t="str">
        <f>IF(ISERROR(VLOOKUP($P8,Listy!$X$4:$Y$7,2,0)),"",VLOOKUP($P8,Listy!$X$4:$Y$7,2,0))</f>
        <v/>
      </c>
    </row>
    <row r="9" spans="1:17" s="104" customFormat="1" ht="60" customHeight="1" x14ac:dyDescent="0.25">
      <c r="A9" s="115"/>
      <c r="B9" s="115" t="s">
        <v>3</v>
      </c>
      <c r="C9" s="113"/>
      <c r="D9" s="116"/>
      <c r="E9" s="116"/>
      <c r="F9" s="113"/>
      <c r="G9" s="113"/>
      <c r="H9" s="117"/>
      <c r="I9" s="117"/>
      <c r="J9" s="118"/>
      <c r="K9" s="119"/>
      <c r="L9" s="128" t="str">
        <f>IF(ISERROR(VLOOKUP($C9&amp;" "&amp;$M9,Listy!$AB$4:$AC$27,2,0)),"",VLOOKUP($C9&amp;" "&amp;$M9,Listy!$AB$4:$AC$27,2,0))</f>
        <v/>
      </c>
      <c r="M9" s="120" t="str">
        <f>IF(ISERROR(VLOOKUP($K9,Listy!$L$4:$M$7,2,0)),"",VLOOKUP($K9,Listy!$L$4:$M$7,2,0))</f>
        <v/>
      </c>
      <c r="N9" s="120" t="str">
        <f t="shared" si="0"/>
        <v/>
      </c>
      <c r="O9" s="119"/>
      <c r="P9" s="124"/>
      <c r="Q9" s="123" t="str">
        <f>IF(ISERROR(VLOOKUP($P9,Listy!$X$4:$Y$7,2,0)),"",VLOOKUP($P9,Listy!$X$4:$Y$7,2,0))</f>
        <v/>
      </c>
    </row>
    <row r="10" spans="1:17" s="104" customFormat="1" ht="60" customHeight="1" x14ac:dyDescent="0.25">
      <c r="A10" s="115"/>
      <c r="B10" s="115" t="s">
        <v>3</v>
      </c>
      <c r="C10" s="113"/>
      <c r="D10" s="116"/>
      <c r="E10" s="116"/>
      <c r="F10" s="113"/>
      <c r="G10" s="113"/>
      <c r="H10" s="117"/>
      <c r="I10" s="117"/>
      <c r="J10" s="118"/>
      <c r="K10" s="119"/>
      <c r="L10" s="128" t="str">
        <f>IF(ISERROR(VLOOKUP($C10&amp;" "&amp;$M10,Listy!$AB$4:$AC$27,2,0)),"",VLOOKUP($C10&amp;" "&amp;$M10,Listy!$AB$4:$AC$27,2,0))</f>
        <v/>
      </c>
      <c r="M10" s="120" t="str">
        <f>IF(ISERROR(VLOOKUP($K10,Listy!$L$4:$M$7,2,0)),"",VLOOKUP($K10,Listy!$L$4:$M$7,2,0))</f>
        <v/>
      </c>
      <c r="N10" s="120" t="str">
        <f t="shared" si="0"/>
        <v/>
      </c>
      <c r="O10" s="119"/>
      <c r="P10" s="124"/>
      <c r="Q10" s="123" t="str">
        <f>IF(ISERROR(VLOOKUP($P10,Listy!$X$4:$Y$7,2,0)),"",VLOOKUP($P10,Listy!$X$4:$Y$7,2,0))</f>
        <v/>
      </c>
    </row>
    <row r="11" spans="1:17" s="104" customFormat="1" ht="60" customHeight="1" x14ac:dyDescent="0.25">
      <c r="A11" s="115"/>
      <c r="B11" s="115" t="s">
        <v>3</v>
      </c>
      <c r="C11" s="113"/>
      <c r="D11" s="116"/>
      <c r="E11" s="116"/>
      <c r="F11" s="113"/>
      <c r="G11" s="113"/>
      <c r="H11" s="117"/>
      <c r="I11" s="117"/>
      <c r="J11" s="118"/>
      <c r="K11" s="119"/>
      <c r="L11" s="128" t="str">
        <f>IF(ISERROR(VLOOKUP($C11&amp;" "&amp;$M11,Listy!$AB$4:$AC$27,2,0)),"",VLOOKUP($C11&amp;" "&amp;$M11,Listy!$AB$4:$AC$27,2,0))</f>
        <v/>
      </c>
      <c r="M11" s="120" t="str">
        <f>IF(ISERROR(VLOOKUP($K11,Listy!$L$4:$M$7,2,0)),"",VLOOKUP($K11,Listy!$L$4:$M$7,2,0))</f>
        <v/>
      </c>
      <c r="N11" s="120" t="str">
        <f t="shared" si="0"/>
        <v/>
      </c>
      <c r="O11" s="119"/>
      <c r="P11" s="124"/>
      <c r="Q11" s="123" t="str">
        <f>IF(ISERROR(VLOOKUP($P11,Listy!$X$4:$Y$7,2,0)),"",VLOOKUP($P11,Listy!$X$4:$Y$7,2,0))</f>
        <v/>
      </c>
    </row>
    <row r="12" spans="1:17" s="104" customFormat="1" ht="60" customHeight="1" x14ac:dyDescent="0.25">
      <c r="A12" s="115"/>
      <c r="B12" s="115" t="s">
        <v>3</v>
      </c>
      <c r="C12" s="113"/>
      <c r="D12" s="116"/>
      <c r="E12" s="116"/>
      <c r="F12" s="113"/>
      <c r="G12" s="113"/>
      <c r="H12" s="117"/>
      <c r="I12" s="117"/>
      <c r="J12" s="118"/>
      <c r="K12" s="119"/>
      <c r="L12" s="128" t="str">
        <f>IF(ISERROR(VLOOKUP($C12&amp;" "&amp;$M12,Listy!$AB$4:$AC$27,2,0)),"",VLOOKUP($C12&amp;" "&amp;$M12,Listy!$AB$4:$AC$27,2,0))</f>
        <v/>
      </c>
      <c r="M12" s="120" t="str">
        <f>IF(ISERROR(VLOOKUP($K12,Listy!$L$4:$M$7,2,0)),"",VLOOKUP($K12,Listy!$L$4:$M$7,2,0))</f>
        <v/>
      </c>
      <c r="N12" s="120" t="str">
        <f t="shared" si="0"/>
        <v/>
      </c>
      <c r="O12" s="119"/>
      <c r="P12" s="124"/>
      <c r="Q12" s="123" t="str">
        <f>IF(ISERROR(VLOOKUP($P12,Listy!$X$4:$Y$7,2,0)),"",VLOOKUP($P12,Listy!$X$4:$Y$7,2,0))</f>
        <v/>
      </c>
    </row>
    <row r="13" spans="1:17" s="104" customFormat="1" ht="60" customHeight="1" x14ac:dyDescent="0.25">
      <c r="A13" s="115"/>
      <c r="B13" s="115" t="s">
        <v>3</v>
      </c>
      <c r="C13" s="113"/>
      <c r="D13" s="116"/>
      <c r="E13" s="116"/>
      <c r="F13" s="113"/>
      <c r="G13" s="113"/>
      <c r="H13" s="117"/>
      <c r="I13" s="117"/>
      <c r="J13" s="118"/>
      <c r="K13" s="119"/>
      <c r="L13" s="128" t="str">
        <f>IF(ISERROR(VLOOKUP($C13&amp;" "&amp;$M13,Listy!$AB$4:$AC$27,2,0)),"",VLOOKUP($C13&amp;" "&amp;$M13,Listy!$AB$4:$AC$27,2,0))</f>
        <v/>
      </c>
      <c r="M13" s="120" t="str">
        <f>IF(ISERROR(VLOOKUP($K13,Listy!$L$4:$M$7,2,0)),"",VLOOKUP($K13,Listy!$L$4:$M$7,2,0))</f>
        <v/>
      </c>
      <c r="N13" s="120" t="str">
        <f t="shared" si="0"/>
        <v/>
      </c>
      <c r="O13" s="119"/>
      <c r="P13" s="124"/>
      <c r="Q13" s="123" t="str">
        <f>IF(ISERROR(VLOOKUP($P13,Listy!$X$4:$Y$7,2,0)),"",VLOOKUP($P13,Listy!$X$4:$Y$7,2,0))</f>
        <v/>
      </c>
    </row>
    <row r="14" spans="1:17" s="104" customFormat="1" ht="60" customHeight="1" x14ac:dyDescent="0.25">
      <c r="A14" s="115"/>
      <c r="B14" s="115" t="s">
        <v>3</v>
      </c>
      <c r="C14" s="113"/>
      <c r="D14" s="116"/>
      <c r="E14" s="116"/>
      <c r="F14" s="113"/>
      <c r="G14" s="113"/>
      <c r="H14" s="117"/>
      <c r="I14" s="117"/>
      <c r="J14" s="118"/>
      <c r="K14" s="119"/>
      <c r="L14" s="128" t="str">
        <f>IF(ISERROR(VLOOKUP($C14&amp;" "&amp;$M14,Listy!$AB$4:$AC$27,2,0)),"",VLOOKUP($C14&amp;" "&amp;$M14,Listy!$AB$4:$AC$27,2,0))</f>
        <v/>
      </c>
      <c r="M14" s="120" t="str">
        <f>IF(ISERROR(VLOOKUP($K14,Listy!$L$4:$M$7,2,0)),"",VLOOKUP($K14,Listy!$L$4:$M$7,2,0))</f>
        <v/>
      </c>
      <c r="N14" s="120" t="str">
        <f t="shared" si="0"/>
        <v/>
      </c>
      <c r="O14" s="119"/>
      <c r="P14" s="124"/>
      <c r="Q14" s="123" t="str">
        <f>IF(ISERROR(VLOOKUP($P14,Listy!$X$4:$Y$7,2,0)),"",VLOOKUP($P14,Listy!$X$4:$Y$7,2,0))</f>
        <v/>
      </c>
    </row>
    <row r="15" spans="1:17" s="104" customFormat="1" ht="60" customHeight="1" x14ac:dyDescent="0.25">
      <c r="A15" s="115"/>
      <c r="B15" s="115" t="s">
        <v>3</v>
      </c>
      <c r="C15" s="113"/>
      <c r="D15" s="116"/>
      <c r="E15" s="116"/>
      <c r="F15" s="113"/>
      <c r="G15" s="113"/>
      <c r="H15" s="117"/>
      <c r="I15" s="117"/>
      <c r="J15" s="118"/>
      <c r="K15" s="119"/>
      <c r="L15" s="128" t="str">
        <f>IF(ISERROR(VLOOKUP($C15&amp;" "&amp;$M15,Listy!$AB$4:$AC$27,2,0)),"",VLOOKUP($C15&amp;" "&amp;$M15,Listy!$AB$4:$AC$27,2,0))</f>
        <v/>
      </c>
      <c r="M15" s="120" t="str">
        <f>IF(ISERROR(VLOOKUP($K15,Listy!$L$4:$M$7,2,0)),"",VLOOKUP($K15,Listy!$L$4:$M$7,2,0))</f>
        <v/>
      </c>
      <c r="N15" s="120" t="str">
        <f t="shared" si="0"/>
        <v/>
      </c>
      <c r="O15" s="119"/>
      <c r="P15" s="124"/>
      <c r="Q15" s="123" t="str">
        <f>IF(ISERROR(VLOOKUP($P15,Listy!$X$4:$Y$7,2,0)),"",VLOOKUP($P15,Listy!$X$4:$Y$7,2,0))</f>
        <v/>
      </c>
    </row>
    <row r="16" spans="1:17" ht="20" customHeight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</sheetData>
  <pageMargins left="0.59055118110236227" right="0.59055118110236227" top="0.59055118110236227" bottom="0.59055118110236227" header="0.51181102362204722" footer="0.51181102362204722"/>
  <pageSetup paperSize="9" scale="85" firstPageNumber="0" fitToWidth="2" fitToHeight="2" pageOrder="overThenDown" orientation="landscape" blackAndWhite="1" cellComments="atEnd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Listy!$Q$3:$Q$5</xm:f>
          </x14:formula1>
          <xm:sqref>D4:D15</xm:sqref>
        </x14:dataValidation>
        <x14:dataValidation type="list" allowBlank="1" showInputMessage="1" showErrorMessage="1">
          <x14:formula1>
            <xm:f>Listy!$P$3:$P$196</xm:f>
          </x14:formula1>
          <xm:sqref>H4:I15</xm:sqref>
        </x14:dataValidation>
        <x14:dataValidation type="list" allowBlank="1" showInputMessage="1" showErrorMessage="1">
          <x14:formula1>
            <xm:f>Listy!$AD$3:$AD$5</xm:f>
          </x14:formula1>
          <x14:formula2>
            <xm:f>0</xm:f>
          </x14:formula2>
          <xm:sqref>B4:B15</xm:sqref>
        </x14:dataValidation>
        <x14:dataValidation type="list" allowBlank="1" showInputMessage="1">
          <x14:formula1>
            <xm:f>Listy!$L$3:$L$7</xm:f>
          </x14:formula1>
          <x14:formula2>
            <xm:f>0</xm:f>
          </x14:formula2>
          <xm:sqref>K4:K15</xm:sqref>
        </x14:dataValidation>
        <x14:dataValidation type="list" allowBlank="1" showInputMessage="1">
          <x14:formula1>
            <xm:f>Listy!$T$3:$T$34</xm:f>
          </x14:formula1>
          <xm:sqref>F4:F15</xm:sqref>
        </x14:dataValidation>
        <x14:dataValidation type="list" allowBlank="1" showInputMessage="1" prompt="(wybierz z listy)  _x000a_">
          <x14:formula1>
            <xm:f>Listy!$R$4:$R$16</xm:f>
          </x14:formula1>
          <xm:sqref>C4:C15</xm:sqref>
        </x14:dataValidation>
        <x14:dataValidation type="list" allowBlank="1" showInputMessage="1" showErrorMessage="1">
          <x14:formula1>
            <xm:f>Listy!$X$4:$X$7</xm:f>
          </x14:formula1>
          <xm:sqref>P4:P15</xm:sqref>
        </x14:dataValidation>
        <x14:dataValidation type="list" allowBlank="1" showInputMessage="1">
          <x14:formula1>
            <xm:f>Listy!$U$3:$U$39</xm:f>
          </x14:formula1>
          <xm:sqref>G4:G15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MK10"/>
  <sheetViews>
    <sheetView showGridLines="0" showRowColHeaders="0" zoomScaleNormal="100" workbookViewId="0">
      <selection activeCell="A5" sqref="A5"/>
    </sheetView>
  </sheetViews>
  <sheetFormatPr defaultColWidth="0" defaultRowHeight="12" customHeight="1" zeroHeight="1" x14ac:dyDescent="0.2"/>
  <cols>
    <col min="1" max="2" width="30.7109375" style="22" customWidth="1"/>
    <col min="3" max="3" width="30.7109375" style="22" hidden="1" customWidth="1"/>
    <col min="4" max="4" width="30.7109375" style="22" customWidth="1"/>
    <col min="5" max="5" width="5.7109375" style="22" customWidth="1"/>
    <col min="6" max="6" width="24.85546875" style="22" hidden="1" customWidth="1"/>
    <col min="7" max="7" width="12.7109375" style="22" hidden="1" customWidth="1"/>
    <col min="8" max="1025" width="8.5703125" style="22" hidden="1" customWidth="1"/>
    <col min="1026" max="16384" width="9.140625" style="22" hidden="1"/>
  </cols>
  <sheetData>
    <row r="1" spans="1:4" customFormat="1" ht="30" customHeight="1" x14ac:dyDescent="0.35">
      <c r="A1" s="21" t="s">
        <v>1089</v>
      </c>
      <c r="B1" s="1"/>
    </row>
    <row r="2" spans="1:4" s="42" customFormat="1" ht="30" customHeight="1" x14ac:dyDescent="0.2">
      <c r="A2" s="144" t="s">
        <v>1246</v>
      </c>
      <c r="B2" s="144"/>
      <c r="C2" s="144"/>
      <c r="D2" s="144"/>
    </row>
    <row r="3" spans="1:4" ht="97.45" customHeight="1" x14ac:dyDescent="0.2">
      <c r="A3" s="129" t="s">
        <v>949</v>
      </c>
      <c r="B3" s="129" t="s">
        <v>1092</v>
      </c>
      <c r="C3" s="73" t="s">
        <v>1090</v>
      </c>
      <c r="D3" s="129" t="s">
        <v>1192</v>
      </c>
    </row>
    <row r="4" spans="1:4" ht="12" customHeight="1" x14ac:dyDescent="0.2">
      <c r="A4" s="73" t="s">
        <v>1091</v>
      </c>
      <c r="B4" s="73" t="s">
        <v>1093</v>
      </c>
      <c r="C4" s="73"/>
      <c r="D4" s="73" t="s">
        <v>1094</v>
      </c>
    </row>
    <row r="5" spans="1:4" ht="30" customHeight="1" x14ac:dyDescent="0.2">
      <c r="A5" s="64"/>
      <c r="B5" s="64"/>
      <c r="C5" s="24">
        <f>B5*0.4</f>
        <v>0</v>
      </c>
      <c r="D5" s="65"/>
    </row>
    <row r="6" spans="1:4" ht="30" customHeight="1" x14ac:dyDescent="0.2">
      <c r="A6" s="64"/>
      <c r="B6" s="64"/>
      <c r="C6" s="24">
        <f>B6*0.4</f>
        <v>0</v>
      </c>
      <c r="D6" s="65"/>
    </row>
    <row r="7" spans="1:4" ht="30" customHeight="1" x14ac:dyDescent="0.2">
      <c r="A7" s="64"/>
      <c r="B7" s="64"/>
      <c r="C7" s="24">
        <f>B7*0.4</f>
        <v>0</v>
      </c>
      <c r="D7" s="65"/>
    </row>
    <row r="8" spans="1:4" ht="30" customHeight="1" x14ac:dyDescent="0.2">
      <c r="A8" s="64"/>
      <c r="B8" s="64"/>
      <c r="C8" s="24">
        <f>B8*0.4</f>
        <v>0</v>
      </c>
      <c r="D8" s="65"/>
    </row>
    <row r="9" spans="1:4" ht="30" customHeight="1" x14ac:dyDescent="0.2">
      <c r="A9" s="64"/>
      <c r="B9" s="64"/>
      <c r="C9" s="24">
        <f>B9*0.4</f>
        <v>0</v>
      </c>
      <c r="D9" s="65"/>
    </row>
    <row r="10" spans="1:4" ht="20" customHeight="1" x14ac:dyDescent="0.2"/>
  </sheetData>
  <mergeCells count="1">
    <mergeCell ref="A2:D2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0" pageOrder="overThenDown" orientation="landscape" blackAndWhite="1" cellComments="atEnd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MK9"/>
  <sheetViews>
    <sheetView showGridLines="0" showRowColHeaders="0" zoomScaleNormal="100" workbookViewId="0">
      <selection activeCell="A6" sqref="A6"/>
    </sheetView>
  </sheetViews>
  <sheetFormatPr defaultColWidth="0" defaultRowHeight="11.65" zeroHeight="1" x14ac:dyDescent="0.2"/>
  <cols>
    <col min="1" max="11" width="20.7109375" style="22" customWidth="1"/>
    <col min="12" max="19" width="12.85546875" style="22" hidden="1" customWidth="1"/>
    <col min="20" max="20" width="5.7109375" style="22" customWidth="1"/>
    <col min="21" max="1025" width="8.5703125" style="22" hidden="1" customWidth="1"/>
    <col min="1026" max="16384" width="9.140625" style="22" hidden="1"/>
  </cols>
  <sheetData>
    <row r="1" spans="1:21" customFormat="1" ht="30" customHeight="1" x14ac:dyDescent="0.35">
      <c r="A1" s="21" t="s">
        <v>1190</v>
      </c>
      <c r="B1" s="1"/>
    </row>
    <row r="2" spans="1:21" s="41" customFormat="1" ht="12" customHeight="1" x14ac:dyDescent="0.2">
      <c r="A2" s="41" t="s">
        <v>1095</v>
      </c>
      <c r="B2" s="40"/>
      <c r="C2" s="40"/>
      <c r="D2" s="40"/>
    </row>
    <row r="3" spans="1:21" ht="68.2" customHeight="1" x14ac:dyDescent="0.2">
      <c r="A3" s="145" t="s">
        <v>1193</v>
      </c>
      <c r="B3" s="145" t="s">
        <v>1194</v>
      </c>
      <c r="C3" s="145" t="s">
        <v>1100</v>
      </c>
      <c r="D3" s="145" t="s">
        <v>1099</v>
      </c>
      <c r="E3" s="145" t="s">
        <v>1102</v>
      </c>
      <c r="F3" s="145" t="s">
        <v>1195</v>
      </c>
      <c r="G3" s="145" t="s">
        <v>1105</v>
      </c>
      <c r="H3" s="145" t="s">
        <v>1107</v>
      </c>
      <c r="I3" s="145"/>
      <c r="J3" s="147" t="s">
        <v>1196</v>
      </c>
      <c r="K3" s="147" t="s">
        <v>1197</v>
      </c>
      <c r="L3" s="146" t="s">
        <v>1114</v>
      </c>
      <c r="M3" s="146"/>
      <c r="N3" s="146"/>
      <c r="O3" s="146"/>
      <c r="P3" s="146"/>
      <c r="Q3" s="146"/>
      <c r="R3" s="146"/>
      <c r="S3" s="146"/>
    </row>
    <row r="4" spans="1:21" ht="116.4" x14ac:dyDescent="0.2">
      <c r="A4" s="145"/>
      <c r="B4" s="145"/>
      <c r="C4" s="145"/>
      <c r="D4" s="145"/>
      <c r="E4" s="145"/>
      <c r="F4" s="145"/>
      <c r="G4" s="145"/>
      <c r="H4" s="78" t="s">
        <v>1108</v>
      </c>
      <c r="I4" s="78" t="s">
        <v>1109</v>
      </c>
      <c r="J4" s="147"/>
      <c r="K4" s="147"/>
      <c r="L4" s="78" t="s">
        <v>1115</v>
      </c>
      <c r="M4" s="78" t="s">
        <v>1116</v>
      </c>
      <c r="N4" s="78" t="s">
        <v>1120</v>
      </c>
      <c r="O4" s="78" t="s">
        <v>1121</v>
      </c>
      <c r="P4" s="78" t="s">
        <v>1122</v>
      </c>
      <c r="Q4" s="78" t="s">
        <v>1123</v>
      </c>
      <c r="R4" s="78" t="s">
        <v>1198</v>
      </c>
      <c r="S4" s="78" t="s">
        <v>1199</v>
      </c>
      <c r="T4" s="42"/>
      <c r="U4" s="42"/>
    </row>
    <row r="5" spans="1:21" x14ac:dyDescent="0.2">
      <c r="A5" s="79" t="s">
        <v>1096</v>
      </c>
      <c r="B5" s="79" t="s">
        <v>1097</v>
      </c>
      <c r="C5" s="79" t="s">
        <v>1098</v>
      </c>
      <c r="D5" s="79" t="s">
        <v>1101</v>
      </c>
      <c r="E5" s="79" t="s">
        <v>1103</v>
      </c>
      <c r="F5" s="79" t="s">
        <v>1104</v>
      </c>
      <c r="G5" s="79" t="s">
        <v>1106</v>
      </c>
      <c r="H5" s="79" t="s">
        <v>1110</v>
      </c>
      <c r="I5" s="79" t="s">
        <v>1111</v>
      </c>
      <c r="J5" s="80" t="s">
        <v>1112</v>
      </c>
      <c r="K5" s="80" t="s">
        <v>1113</v>
      </c>
      <c r="L5" s="79" t="s">
        <v>1117</v>
      </c>
      <c r="M5" s="79" t="s">
        <v>1118</v>
      </c>
      <c r="N5" s="79" t="s">
        <v>1119</v>
      </c>
      <c r="O5" s="79" t="s">
        <v>1169</v>
      </c>
      <c r="P5" s="79" t="s">
        <v>1170</v>
      </c>
      <c r="Q5" s="79" t="s">
        <v>1171</v>
      </c>
      <c r="R5" s="79" t="s">
        <v>1172</v>
      </c>
      <c r="S5" s="79" t="s">
        <v>1173</v>
      </c>
      <c r="T5" s="42"/>
      <c r="U5" s="42"/>
    </row>
    <row r="6" spans="1:21" ht="30" customHeight="1" x14ac:dyDescent="0.2">
      <c r="A6" s="76"/>
      <c r="B6" s="76"/>
      <c r="C6" s="76"/>
      <c r="D6" s="76"/>
      <c r="E6" s="77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1" ht="30" customHeight="1" x14ac:dyDescent="0.2">
      <c r="A7" s="76"/>
      <c r="B7" s="76"/>
      <c r="C7" s="76"/>
      <c r="D7" s="76"/>
      <c r="E7" s="77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21" ht="30" customHeigh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21" ht="20" customHeight="1" x14ac:dyDescent="0.2"/>
  </sheetData>
  <mergeCells count="11">
    <mergeCell ref="H3:I3"/>
    <mergeCell ref="L3:S3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ageMargins left="0.59055118110236227" right="0.59055118110236227" top="0.59055118110236227" bottom="0.59055118110236227" header="0.51181102362204722" footer="0.51181102362204722"/>
  <pageSetup paperSize="9" firstPageNumber="0" pageOrder="overThenDown" orientation="landscape" blackAndWhite="1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MM19"/>
  <sheetViews>
    <sheetView showGridLines="0" showRowColHeaders="0" zoomScaleNormal="100" workbookViewId="0">
      <selection activeCell="A6" sqref="A6"/>
    </sheetView>
  </sheetViews>
  <sheetFormatPr defaultColWidth="0" defaultRowHeight="14.55" zeroHeight="1" x14ac:dyDescent="0.25"/>
  <cols>
    <col min="1" max="1" width="38.28515625" customWidth="1"/>
    <col min="2" max="6" width="18.7109375" customWidth="1"/>
    <col min="7" max="7" width="6.7109375" customWidth="1"/>
    <col min="8" max="8" width="22.5703125" hidden="1" customWidth="1"/>
    <col min="9" max="9" width="21.5703125" hidden="1" customWidth="1"/>
    <col min="10" max="10" width="23.7109375" hidden="1" customWidth="1"/>
    <col min="11" max="11" width="13.42578125" hidden="1" customWidth="1"/>
    <col min="12" max="12" width="17.5703125" hidden="1" customWidth="1"/>
    <col min="13" max="13" width="13.7109375" hidden="1" customWidth="1"/>
    <col min="14" max="14" width="13.42578125" hidden="1" customWidth="1"/>
    <col min="15" max="1027" width="8.5703125" hidden="1" customWidth="1"/>
    <col min="1028" max="16384" width="9.140625" hidden="1"/>
  </cols>
  <sheetData>
    <row r="1" spans="1:19" ht="30" customHeight="1" x14ac:dyDescent="0.25">
      <c r="A1" s="21" t="s">
        <v>1126</v>
      </c>
      <c r="B1" s="21"/>
    </row>
    <row r="2" spans="1:19" s="22" customFormat="1" ht="15.1" customHeight="1" x14ac:dyDescent="0.2">
      <c r="A2" s="45" t="s">
        <v>1127</v>
      </c>
      <c r="B2" s="45"/>
      <c r="C2" s="46"/>
      <c r="D2" s="44"/>
      <c r="E2" s="44"/>
      <c r="F2" s="44"/>
    </row>
    <row r="3" spans="1:19" s="48" customFormat="1" ht="15.1" customHeight="1" x14ac:dyDescent="0.2">
      <c r="A3" s="55" t="s">
        <v>1207</v>
      </c>
      <c r="B3" s="54">
        <f>SUM(UER!$F:$F)*1000000</f>
        <v>0</v>
      </c>
      <c r="D3" s="47"/>
      <c r="E3" s="47"/>
      <c r="I3" s="42"/>
      <c r="J3" s="42"/>
      <c r="K3" s="42"/>
      <c r="L3" s="42"/>
      <c r="M3" s="42"/>
      <c r="N3" s="42"/>
    </row>
    <row r="4" spans="1:19" s="48" customFormat="1" ht="30" customHeight="1" x14ac:dyDescent="0.2">
      <c r="A4" s="153" t="s">
        <v>1208</v>
      </c>
      <c r="B4" s="153"/>
      <c r="C4" s="153"/>
      <c r="D4" s="153"/>
      <c r="E4" s="153"/>
      <c r="F4" s="153"/>
      <c r="I4" s="42"/>
      <c r="J4" s="42"/>
      <c r="K4" s="42"/>
      <c r="L4" s="42"/>
      <c r="M4" s="42"/>
      <c r="N4" s="42"/>
    </row>
    <row r="5" spans="1:19" s="48" customFormat="1" ht="80.2" customHeight="1" x14ac:dyDescent="0.2">
      <c r="A5" s="56" t="s">
        <v>1209</v>
      </c>
      <c r="B5" s="149" t="s">
        <v>1210</v>
      </c>
      <c r="C5" s="149"/>
      <c r="D5" s="149"/>
      <c r="E5" s="149" t="s">
        <v>1211</v>
      </c>
      <c r="F5" s="149"/>
      <c r="K5" s="42"/>
      <c r="L5" s="42"/>
    </row>
    <row r="6" spans="1:19" s="48" customFormat="1" ht="15.1" customHeight="1" x14ac:dyDescent="0.2">
      <c r="A6" s="81">
        <f>SUM(Paliwa!$N:$N)+SUM(Biokomponenty!$N:$N)+SUM('Energia elektryczna'!$B:$B)</f>
        <v>0</v>
      </c>
      <c r="B6" s="150" t="str">
        <f>IF(ISERROR(SUMPRODUCT($C$14:$F$14,$C$15:$F$15)/$A$6),"Brak danych",(SUMPRODUCT($C$14:$F$14,$C$15:$F$15)/$A$6))</f>
        <v>Brak danych</v>
      </c>
      <c r="C6" s="150"/>
      <c r="D6" s="150"/>
      <c r="E6" s="150" t="str">
        <f>IF(ISERROR(((SUMPRODUCT(Paliwa!$N:$N,Paliwa!$P:$P)+(SUMPRODUCT(Biokomponenty!$N:$N,Biokomponenty!$O:$O))+(SUMPRODUCT('Energia elektryczna'!$B:$B,'Energia elektryczna'!$D:$D)))/$A$6)),"Brak danych",((SUMPRODUCT(Paliwa!$N:$N,Paliwa!$P:$P)+(SUMPRODUCT(Biokomponenty!$N:$N,Biokomponenty!$O:$O))+(SUMPRODUCT('Energia elektryczna'!$B:$B,'Energia elektryczna'!$D:$D)))/$A$6))</f>
        <v>Brak danych</v>
      </c>
      <c r="F6" s="150"/>
      <c r="K6" s="42"/>
      <c r="L6" s="42"/>
    </row>
    <row r="7" spans="1:19" s="48" customFormat="1" ht="15.1" customHeight="1" x14ac:dyDescent="0.2">
      <c r="A7" s="151" t="s">
        <v>1212</v>
      </c>
      <c r="B7" s="151"/>
      <c r="C7" s="151"/>
      <c r="D7" s="151"/>
      <c r="E7" s="151"/>
      <c r="F7" s="151"/>
      <c r="K7" s="42"/>
      <c r="L7" s="42"/>
    </row>
    <row r="8" spans="1:19" s="57" customFormat="1" ht="30" customHeight="1" x14ac:dyDescent="0.2">
      <c r="A8" s="158" t="s">
        <v>1128</v>
      </c>
      <c r="B8" s="158"/>
      <c r="C8" s="158"/>
      <c r="D8" s="158"/>
      <c r="E8" s="158"/>
      <c r="F8" s="158"/>
      <c r="G8" s="52"/>
      <c r="H8" s="52"/>
      <c r="I8" s="52"/>
      <c r="J8" s="52"/>
      <c r="K8" s="52"/>
      <c r="L8" s="52"/>
      <c r="M8" s="52"/>
      <c r="N8" s="52"/>
    </row>
    <row r="9" spans="1:19" s="48" customFormat="1" ht="50.2" customHeight="1" x14ac:dyDescent="0.2">
      <c r="A9" s="160" t="s">
        <v>1213</v>
      </c>
      <c r="B9" s="160"/>
      <c r="C9" s="160" t="s">
        <v>1219</v>
      </c>
      <c r="D9" s="160"/>
      <c r="E9" s="160" t="s">
        <v>1215</v>
      </c>
      <c r="F9" s="160"/>
      <c r="G9" s="51"/>
      <c r="H9" s="49"/>
      <c r="I9" s="49"/>
      <c r="J9" s="42"/>
      <c r="K9" s="53"/>
      <c r="L9" s="42"/>
      <c r="M9" s="42"/>
      <c r="N9" s="42"/>
    </row>
    <row r="10" spans="1:19" s="48" customFormat="1" ht="15.1" customHeight="1" x14ac:dyDescent="0.2">
      <c r="A10" s="161" t="str">
        <f>IF(ISERROR(((E6*A6)-$B$3)/$A$6),"Brak danych",((E6*A6)-$B$3)/$A$6)</f>
        <v>Brak danych</v>
      </c>
      <c r="B10" s="161"/>
      <c r="C10" s="148" t="str">
        <f>IF(ISERROR(100%-(A10/94.1)),"Brak danych",(100%-(A10/94.1)))</f>
        <v>Brak danych</v>
      </c>
      <c r="D10" s="148"/>
      <c r="E10" s="161" t="str">
        <f>IF(ISERROR($A$10+$B$6),"Brak danych",($A$10+$B$6))</f>
        <v>Brak danych</v>
      </c>
      <c r="F10" s="161"/>
      <c r="G10" s="51"/>
      <c r="H10" s="50"/>
      <c r="I10" s="50"/>
      <c r="J10" s="53"/>
      <c r="K10" s="42"/>
      <c r="L10" s="42"/>
      <c r="M10" s="42"/>
      <c r="N10" s="42"/>
    </row>
    <row r="11" spans="1:19" s="48" customFormat="1" ht="30" customHeight="1" x14ac:dyDescent="0.2">
      <c r="A11" s="157" t="s">
        <v>1214</v>
      </c>
      <c r="B11" s="157"/>
      <c r="C11" s="157"/>
      <c r="D11" s="157"/>
      <c r="E11" s="157"/>
      <c r="F11" s="157"/>
      <c r="G11" s="51"/>
      <c r="H11" s="50"/>
      <c r="I11" s="51"/>
      <c r="J11" s="42"/>
      <c r="K11" s="42"/>
      <c r="L11" s="42"/>
      <c r="M11" s="42"/>
      <c r="N11" s="42"/>
    </row>
    <row r="12" spans="1:19" s="48" customFormat="1" ht="15.1" customHeight="1" x14ac:dyDescent="0.2">
      <c r="A12" s="159" t="s">
        <v>1129</v>
      </c>
      <c r="B12" s="159"/>
      <c r="C12" s="159"/>
      <c r="D12" s="159"/>
      <c r="E12" s="159"/>
      <c r="F12" s="159"/>
      <c r="G12" s="42"/>
      <c r="H12" s="42"/>
      <c r="I12" s="42"/>
      <c r="J12" s="42"/>
      <c r="K12" s="42"/>
      <c r="L12" s="42"/>
      <c r="M12" s="42"/>
      <c r="N12" s="42"/>
      <c r="O12" s="42"/>
    </row>
    <row r="13" spans="1:19" s="48" customFormat="1" ht="30" customHeight="1" x14ac:dyDescent="0.2">
      <c r="A13" s="154" t="s">
        <v>1216</v>
      </c>
      <c r="B13" s="154"/>
      <c r="C13" s="58" t="s">
        <v>1070</v>
      </c>
      <c r="D13" s="58" t="s">
        <v>1071</v>
      </c>
      <c r="E13" s="58" t="s">
        <v>1072</v>
      </c>
      <c r="F13" s="105" t="s">
        <v>1073</v>
      </c>
      <c r="I13" s="51"/>
      <c r="J13" s="51"/>
      <c r="K13" s="51"/>
      <c r="L13" s="51"/>
    </row>
    <row r="14" spans="1:19" s="22" customFormat="1" ht="15.1" customHeight="1" x14ac:dyDescent="0.2">
      <c r="A14" s="155" t="s">
        <v>1217</v>
      </c>
      <c r="B14" s="155"/>
      <c r="C14" s="93">
        <f>SUMIFS(Biokomponenty!$N:$N,Biokomponenty!$P:$P,C$13)</f>
        <v>0</v>
      </c>
      <c r="D14" s="93">
        <f>SUMIFS(Biokomponenty!$N:$N,Biokomponenty!$P:$P,D$13)</f>
        <v>0</v>
      </c>
      <c r="E14" s="93">
        <f>SUMIFS(Biokomponenty!$N:$N,Biokomponenty!$P:$P,E$13)</f>
        <v>0</v>
      </c>
      <c r="F14" s="93">
        <f>SUMIFS(Biokomponenty!$N:$N,Biokomponenty!$P:$P,F$13)</f>
        <v>0</v>
      </c>
      <c r="H14" s="5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s="22" customFormat="1" ht="40" customHeight="1" x14ac:dyDescent="0.2">
      <c r="A15" s="156" t="s">
        <v>1218</v>
      </c>
      <c r="B15" s="156"/>
      <c r="C15" s="59">
        <v>12</v>
      </c>
      <c r="D15" s="59">
        <v>13</v>
      </c>
      <c r="E15" s="59">
        <v>55</v>
      </c>
      <c r="F15" s="59">
        <v>0</v>
      </c>
    </row>
    <row r="16" spans="1:19" s="43" customFormat="1" ht="17.100000000000001" customHeight="1" x14ac:dyDescent="0.2"/>
    <row r="17" spans="1:6" s="43" customFormat="1" ht="17.100000000000001" customHeight="1" x14ac:dyDescent="0.2"/>
    <row r="18" spans="1:6" s="60" customFormat="1" ht="17.100000000000001" customHeight="1" x14ac:dyDescent="0.2"/>
    <row r="19" spans="1:6" s="60" customFormat="1" ht="30" customHeight="1" x14ac:dyDescent="0.2">
      <c r="A19" s="62" t="s">
        <v>1200</v>
      </c>
      <c r="C19" s="61" t="s">
        <v>1130</v>
      </c>
      <c r="E19" s="152" t="s">
        <v>1131</v>
      </c>
      <c r="F19" s="152"/>
    </row>
  </sheetData>
  <mergeCells count="19">
    <mergeCell ref="E19:F19"/>
    <mergeCell ref="A4:F4"/>
    <mergeCell ref="A13:B13"/>
    <mergeCell ref="A14:B14"/>
    <mergeCell ref="A15:B15"/>
    <mergeCell ref="A11:F11"/>
    <mergeCell ref="A8:F8"/>
    <mergeCell ref="A12:F12"/>
    <mergeCell ref="A9:B9"/>
    <mergeCell ref="A10:B10"/>
    <mergeCell ref="E9:F9"/>
    <mergeCell ref="E10:F10"/>
    <mergeCell ref="C9:D9"/>
    <mergeCell ref="C10:D10"/>
    <mergeCell ref="E5:F5"/>
    <mergeCell ref="E6:F6"/>
    <mergeCell ref="A7:F7"/>
    <mergeCell ref="B5:D5"/>
    <mergeCell ref="B6:D6"/>
  </mergeCells>
  <dataValidations count="1">
    <dataValidation allowBlank="1" showErrorMessage="1" sqref="A13 K5:L7 E9:E10 C9:C10 G9:G11 I9:N9 H10:H11 J10:N11 B5:B6 I11 G12:O12 A9:A10 I3:N4 G8:N8 A5:A7 E5:E6">
      <formula1>0</formula1>
      <formula2>0</formula2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firstPageNumber="0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21"/>
  <sheetViews>
    <sheetView topLeftCell="F1" zoomScaleNormal="100" workbookViewId="0">
      <selection activeCell="M6" sqref="M6"/>
    </sheetView>
  </sheetViews>
  <sheetFormatPr defaultRowHeight="14.55" x14ac:dyDescent="0.25"/>
  <cols>
    <col min="1" max="1" width="15.42578125" customWidth="1"/>
    <col min="2" max="2" width="34.28515625" customWidth="1"/>
    <col min="3" max="3" width="9.140625" customWidth="1"/>
    <col min="4" max="5" width="47.5703125" customWidth="1"/>
    <col min="6" max="6" width="23.5703125" customWidth="1"/>
    <col min="7" max="7" width="19.140625" customWidth="1"/>
    <col min="8" max="8" width="45.42578125" customWidth="1"/>
    <col min="9" max="9" width="9.140625" customWidth="1"/>
    <col min="10" max="10" width="28.5703125" style="3" customWidth="1"/>
    <col min="11" max="13" width="27" customWidth="1"/>
    <col min="14" max="14" width="31.7109375" customWidth="1"/>
    <col min="15" max="15" width="27" customWidth="1"/>
    <col min="16" max="17" width="27" style="5" customWidth="1"/>
    <col min="18" max="19" width="21.7109375" style="5" customWidth="1"/>
    <col min="20" max="20" width="38.7109375" customWidth="1"/>
    <col min="21" max="21" width="43.85546875" style="5" customWidth="1"/>
    <col min="22" max="22" width="22" style="5" customWidth="1"/>
    <col min="23" max="23" width="22.42578125" style="6" customWidth="1"/>
    <col min="24" max="24" width="22.140625" style="5" customWidth="1"/>
    <col min="25" max="25" width="27.140625" style="5" customWidth="1"/>
    <col min="26" max="26" width="19.42578125" style="5" customWidth="1"/>
    <col min="27" max="27" width="14.85546875" style="5" customWidth="1"/>
    <col min="28" max="29" width="27" style="5" customWidth="1"/>
    <col min="30" max="1024" width="8.5703125" customWidth="1"/>
  </cols>
  <sheetData>
    <row r="1" spans="1:30" x14ac:dyDescent="0.25">
      <c r="P1" s="5" t="s">
        <v>972</v>
      </c>
      <c r="T1" s="5"/>
    </row>
    <row r="2" spans="1:30" x14ac:dyDescent="0.25">
      <c r="A2" s="7"/>
      <c r="B2" s="7"/>
      <c r="C2" s="7"/>
      <c r="E2" s="7"/>
      <c r="F2" s="7"/>
      <c r="G2" s="7" t="s">
        <v>7</v>
      </c>
      <c r="H2" s="7"/>
      <c r="I2" s="7" t="s">
        <v>8</v>
      </c>
      <c r="J2" s="8"/>
      <c r="K2" s="7"/>
      <c r="L2" s="9"/>
      <c r="M2" s="9"/>
      <c r="N2" s="9"/>
      <c r="O2" s="9"/>
      <c r="P2" s="32" t="s">
        <v>973</v>
      </c>
      <c r="Q2" s="10"/>
      <c r="R2" s="10" t="s">
        <v>9</v>
      </c>
      <c r="S2" s="10" t="s">
        <v>10</v>
      </c>
      <c r="T2" s="5"/>
      <c r="U2" s="10" t="s">
        <v>11</v>
      </c>
      <c r="V2" s="10"/>
      <c r="W2" s="11"/>
      <c r="X2" s="10"/>
      <c r="AB2" s="10" t="s">
        <v>9</v>
      </c>
      <c r="AC2" s="10"/>
    </row>
    <row r="3" spans="1:30" ht="103.3" x14ac:dyDescent="0.35">
      <c r="A3" s="7" t="s">
        <v>0</v>
      </c>
      <c r="B3" s="7" t="s">
        <v>950</v>
      </c>
      <c r="C3" s="7" t="s">
        <v>12</v>
      </c>
      <c r="D3" s="7" t="s">
        <v>13</v>
      </c>
      <c r="E3" s="7" t="s">
        <v>4</v>
      </c>
      <c r="F3" s="7" t="s">
        <v>985</v>
      </c>
      <c r="G3" s="7"/>
      <c r="H3" s="7" t="s">
        <v>5</v>
      </c>
      <c r="I3" s="7"/>
      <c r="J3" s="12" t="s">
        <v>14</v>
      </c>
      <c r="K3" s="9" t="s">
        <v>15</v>
      </c>
      <c r="L3" s="9" t="s">
        <v>1002</v>
      </c>
      <c r="M3" s="9" t="s">
        <v>1002</v>
      </c>
      <c r="N3" s="9"/>
      <c r="O3" s="12" t="s">
        <v>14</v>
      </c>
      <c r="P3" s="5" t="s">
        <v>16</v>
      </c>
      <c r="Q3" s="10" t="s">
        <v>1064</v>
      </c>
      <c r="R3" s="10" t="s">
        <v>1010</v>
      </c>
      <c r="S3" s="10" t="s">
        <v>12</v>
      </c>
      <c r="T3" s="10" t="s">
        <v>1064</v>
      </c>
      <c r="U3" s="10" t="s">
        <v>1064</v>
      </c>
      <c r="V3" s="13" t="s">
        <v>17</v>
      </c>
      <c r="W3" s="14" t="s">
        <v>18</v>
      </c>
      <c r="X3" s="15" t="s">
        <v>19</v>
      </c>
      <c r="Y3" s="15" t="s">
        <v>20</v>
      </c>
      <c r="Z3" s="15" t="s">
        <v>21</v>
      </c>
      <c r="AA3" s="15" t="s">
        <v>22</v>
      </c>
      <c r="AB3" s="10" t="s">
        <v>6</v>
      </c>
      <c r="AC3" s="13" t="s">
        <v>17</v>
      </c>
      <c r="AD3" s="7" t="s">
        <v>3</v>
      </c>
    </row>
    <row r="4" spans="1:30" x14ac:dyDescent="0.25">
      <c r="A4" t="s">
        <v>23</v>
      </c>
      <c r="B4" s="29" t="s">
        <v>967</v>
      </c>
      <c r="C4" s="25" t="s">
        <v>71</v>
      </c>
      <c r="D4" s="30" t="s">
        <v>960</v>
      </c>
      <c r="E4" s="29" t="s">
        <v>951</v>
      </c>
      <c r="F4" t="s">
        <v>972</v>
      </c>
      <c r="G4" t="s">
        <v>25</v>
      </c>
      <c r="H4" t="s">
        <v>26</v>
      </c>
      <c r="I4">
        <v>44.3</v>
      </c>
      <c r="J4" s="4"/>
      <c r="K4" s="16">
        <v>69.3</v>
      </c>
      <c r="L4" s="16" t="s">
        <v>995</v>
      </c>
      <c r="M4" s="16" t="s">
        <v>27</v>
      </c>
      <c r="N4" s="16" t="s">
        <v>28</v>
      </c>
      <c r="O4" s="16">
        <v>35.700000000000003</v>
      </c>
      <c r="P4" s="5" t="s">
        <v>29</v>
      </c>
      <c r="Q4" s="5" t="s">
        <v>1020</v>
      </c>
      <c r="R4" s="34" t="s">
        <v>1011</v>
      </c>
      <c r="S4" s="5" t="s">
        <v>31</v>
      </c>
      <c r="T4" s="34" t="s">
        <v>1140</v>
      </c>
      <c r="U4" s="36" t="s">
        <v>1031</v>
      </c>
      <c r="V4" s="6">
        <v>21</v>
      </c>
      <c r="W4" s="6">
        <v>15</v>
      </c>
      <c r="X4" s="17" t="s">
        <v>1070</v>
      </c>
      <c r="Y4" s="5">
        <v>12</v>
      </c>
      <c r="Z4" s="5">
        <v>93.3</v>
      </c>
      <c r="AA4" s="5" t="s">
        <v>24</v>
      </c>
      <c r="AB4" s="39" t="s">
        <v>1076</v>
      </c>
      <c r="AC4" s="6">
        <v>21</v>
      </c>
      <c r="AD4" s="16" t="s">
        <v>30</v>
      </c>
    </row>
    <row r="5" spans="1:30" x14ac:dyDescent="0.25">
      <c r="A5" t="s">
        <v>32</v>
      </c>
      <c r="B5" s="28" t="s">
        <v>965</v>
      </c>
      <c r="C5" s="25" t="s">
        <v>40</v>
      </c>
      <c r="D5" s="30" t="s">
        <v>960</v>
      </c>
      <c r="E5" s="29" t="s">
        <v>961</v>
      </c>
      <c r="F5" t="s">
        <v>974</v>
      </c>
      <c r="G5" t="s">
        <v>25</v>
      </c>
      <c r="H5" t="s">
        <v>33</v>
      </c>
      <c r="I5">
        <v>42.8</v>
      </c>
      <c r="J5" s="4"/>
      <c r="K5" s="16">
        <v>95.1</v>
      </c>
      <c r="L5" s="16" t="s">
        <v>1177</v>
      </c>
      <c r="M5" s="16" t="s">
        <v>34</v>
      </c>
      <c r="N5" s="29" t="s">
        <v>996</v>
      </c>
      <c r="O5">
        <v>45.1</v>
      </c>
      <c r="P5" s="5" t="s">
        <v>35</v>
      </c>
      <c r="Q5" s="5" t="s">
        <v>1021</v>
      </c>
      <c r="R5" s="34" t="s">
        <v>1012</v>
      </c>
      <c r="S5" s="5" t="s">
        <v>37</v>
      </c>
      <c r="T5" s="34" t="s">
        <v>1141</v>
      </c>
      <c r="U5" s="36" t="s">
        <v>1032</v>
      </c>
      <c r="V5" s="6">
        <v>27</v>
      </c>
      <c r="W5" s="6">
        <v>23</v>
      </c>
      <c r="X5" s="17" t="s">
        <v>1071</v>
      </c>
      <c r="Y5" s="5">
        <v>13</v>
      </c>
      <c r="Z5" s="5">
        <v>93.3</v>
      </c>
      <c r="AA5" s="5" t="s">
        <v>24</v>
      </c>
      <c r="AB5" s="39" t="s">
        <v>1077</v>
      </c>
      <c r="AC5" s="6">
        <v>16</v>
      </c>
      <c r="AD5" s="16" t="s">
        <v>36</v>
      </c>
    </row>
    <row r="6" spans="1:30" x14ac:dyDescent="0.25">
      <c r="A6" t="s">
        <v>38</v>
      </c>
      <c r="B6" s="29" t="s">
        <v>969</v>
      </c>
      <c r="C6" s="25" t="s">
        <v>952</v>
      </c>
      <c r="D6" s="30" t="s">
        <v>960</v>
      </c>
      <c r="E6" s="29" t="s">
        <v>962</v>
      </c>
      <c r="F6" t="s">
        <v>25</v>
      </c>
      <c r="G6" t="s">
        <v>25</v>
      </c>
      <c r="H6" t="s">
        <v>41</v>
      </c>
      <c r="I6">
        <v>43</v>
      </c>
      <c r="J6" s="4">
        <v>35.9</v>
      </c>
      <c r="K6" s="16">
        <v>95.1</v>
      </c>
      <c r="L6" s="16"/>
      <c r="M6" s="16"/>
      <c r="N6" s="16" t="s">
        <v>42</v>
      </c>
      <c r="O6" s="16">
        <v>35.700000000000003</v>
      </c>
      <c r="P6" s="5" t="s">
        <v>43</v>
      </c>
      <c r="R6" s="34" t="s">
        <v>76</v>
      </c>
      <c r="S6" s="5" t="s">
        <v>44</v>
      </c>
      <c r="T6" s="5" t="s">
        <v>1142</v>
      </c>
      <c r="U6" s="36" t="s">
        <v>1057</v>
      </c>
      <c r="V6" s="6" t="s">
        <v>45</v>
      </c>
      <c r="W6" s="6">
        <v>16</v>
      </c>
      <c r="X6" s="17" t="s">
        <v>1072</v>
      </c>
      <c r="Y6" s="5">
        <v>55</v>
      </c>
      <c r="Z6" s="5">
        <v>69.3</v>
      </c>
      <c r="AA6" s="17" t="s">
        <v>46</v>
      </c>
      <c r="AB6" s="39" t="s">
        <v>78</v>
      </c>
      <c r="AC6" s="6">
        <v>27</v>
      </c>
    </row>
    <row r="7" spans="1:30" x14ac:dyDescent="0.25">
      <c r="A7" t="s">
        <v>47</v>
      </c>
      <c r="B7" s="29" t="s">
        <v>966</v>
      </c>
      <c r="C7" s="25" t="s">
        <v>953</v>
      </c>
      <c r="D7" s="30" t="s">
        <v>960</v>
      </c>
      <c r="E7" s="29" t="s">
        <v>963</v>
      </c>
      <c r="F7" t="s">
        <v>48</v>
      </c>
      <c r="G7" t="s">
        <v>25</v>
      </c>
      <c r="H7" t="s">
        <v>49</v>
      </c>
      <c r="I7">
        <v>44</v>
      </c>
      <c r="J7" s="4"/>
      <c r="K7" s="16">
        <v>73.599999999999994</v>
      </c>
      <c r="L7" s="16"/>
      <c r="M7" s="16"/>
      <c r="N7" s="16" t="s">
        <v>50</v>
      </c>
      <c r="O7">
        <v>50</v>
      </c>
      <c r="P7" s="5" t="s">
        <v>51</v>
      </c>
      <c r="R7" s="34" t="s">
        <v>1084</v>
      </c>
      <c r="S7" s="5" t="s">
        <v>52</v>
      </c>
      <c r="T7" s="35" t="s">
        <v>1143</v>
      </c>
      <c r="U7" s="36" t="s">
        <v>1058</v>
      </c>
      <c r="V7" s="6">
        <v>16</v>
      </c>
      <c r="W7" s="6">
        <v>7</v>
      </c>
      <c r="X7" s="17" t="s">
        <v>1073</v>
      </c>
      <c r="Y7" s="5">
        <v>0</v>
      </c>
      <c r="Z7" s="5">
        <v>93.3</v>
      </c>
      <c r="AA7" s="5" t="s">
        <v>24</v>
      </c>
      <c r="AB7" s="39" t="s">
        <v>1083</v>
      </c>
      <c r="AC7" s="6">
        <v>33</v>
      </c>
    </row>
    <row r="8" spans="1:30" x14ac:dyDescent="0.25">
      <c r="A8" t="s">
        <v>53</v>
      </c>
      <c r="B8" s="29" t="s">
        <v>968</v>
      </c>
      <c r="C8" s="25" t="s">
        <v>954</v>
      </c>
      <c r="D8" s="30" t="s">
        <v>960</v>
      </c>
      <c r="E8" s="29" t="s">
        <v>964</v>
      </c>
      <c r="F8" t="s">
        <v>55</v>
      </c>
      <c r="G8" t="s">
        <v>25</v>
      </c>
      <c r="H8" t="s">
        <v>56</v>
      </c>
      <c r="I8">
        <v>44.3</v>
      </c>
      <c r="J8" s="4"/>
      <c r="K8" s="33">
        <v>74.5</v>
      </c>
      <c r="N8" s="16" t="s">
        <v>57</v>
      </c>
      <c r="O8" s="18">
        <v>10.7</v>
      </c>
      <c r="P8" s="5" t="s">
        <v>58</v>
      </c>
      <c r="R8" s="34" t="s">
        <v>1013</v>
      </c>
      <c r="S8" s="5" t="s">
        <v>59</v>
      </c>
      <c r="T8" s="34" t="s">
        <v>1144</v>
      </c>
      <c r="U8" s="36" t="s">
        <v>1059</v>
      </c>
      <c r="V8" s="6">
        <v>26</v>
      </c>
      <c r="W8" s="6">
        <v>25</v>
      </c>
      <c r="X8" s="17"/>
      <c r="Z8" s="5">
        <v>93.3</v>
      </c>
      <c r="AA8" s="5" t="s">
        <v>24</v>
      </c>
      <c r="AB8" s="39" t="s">
        <v>1078</v>
      </c>
      <c r="AC8" s="6">
        <v>19</v>
      </c>
    </row>
    <row r="9" spans="1:30" x14ac:dyDescent="0.25">
      <c r="A9" t="s">
        <v>60</v>
      </c>
      <c r="B9" s="28" t="s">
        <v>960</v>
      </c>
      <c r="C9" s="25" t="s">
        <v>955</v>
      </c>
      <c r="D9" s="30" t="s">
        <v>960</v>
      </c>
      <c r="E9" s="27"/>
      <c r="F9" t="s">
        <v>61</v>
      </c>
      <c r="G9" t="s">
        <v>25</v>
      </c>
      <c r="H9" t="s">
        <v>62</v>
      </c>
      <c r="I9">
        <v>45.5</v>
      </c>
      <c r="J9" s="4"/>
      <c r="K9" s="16">
        <v>93.3</v>
      </c>
      <c r="L9" s="16"/>
      <c r="M9" s="16"/>
      <c r="N9" s="16" t="s">
        <v>63</v>
      </c>
      <c r="O9" s="18">
        <v>120.1</v>
      </c>
      <c r="P9" s="5" t="s">
        <v>64</v>
      </c>
      <c r="R9" s="34" t="s">
        <v>1014</v>
      </c>
      <c r="S9" s="19">
        <v>2909</v>
      </c>
      <c r="T9" s="34" t="s">
        <v>1145</v>
      </c>
      <c r="U9" s="36" t="s">
        <v>1060</v>
      </c>
      <c r="V9" s="6">
        <v>19</v>
      </c>
      <c r="W9" s="6">
        <v>6</v>
      </c>
      <c r="X9" s="17"/>
      <c r="Y9" s="17"/>
      <c r="Z9" s="5">
        <v>95.1</v>
      </c>
      <c r="AA9" s="5" t="s">
        <v>39</v>
      </c>
      <c r="AB9" s="39" t="s">
        <v>1081</v>
      </c>
      <c r="AC9" s="6">
        <v>34</v>
      </c>
    </row>
    <row r="10" spans="1:30" x14ac:dyDescent="0.25">
      <c r="A10" t="s">
        <v>65</v>
      </c>
      <c r="C10" s="25" t="s">
        <v>956</v>
      </c>
      <c r="D10" s="29" t="s">
        <v>960</v>
      </c>
      <c r="E10" s="27" t="s">
        <v>66</v>
      </c>
      <c r="F10" t="s">
        <v>67</v>
      </c>
      <c r="G10" t="s">
        <v>25</v>
      </c>
      <c r="H10" t="s">
        <v>68</v>
      </c>
      <c r="I10">
        <v>60</v>
      </c>
      <c r="J10" s="4"/>
      <c r="K10" s="16"/>
      <c r="L10" s="16"/>
      <c r="M10" s="16"/>
      <c r="N10" s="28" t="s">
        <v>997</v>
      </c>
      <c r="O10">
        <v>36</v>
      </c>
      <c r="P10" s="5" t="s">
        <v>69</v>
      </c>
      <c r="R10" s="34" t="s">
        <v>1176</v>
      </c>
      <c r="S10" s="19" t="s">
        <v>59</v>
      </c>
      <c r="T10" s="5" t="s">
        <v>1146</v>
      </c>
      <c r="U10" s="36" t="s">
        <v>1061</v>
      </c>
      <c r="V10" s="6">
        <v>29</v>
      </c>
      <c r="W10" s="6">
        <v>7</v>
      </c>
      <c r="X10" s="17"/>
      <c r="Z10" s="5">
        <v>93.3</v>
      </c>
      <c r="AA10" s="5" t="s">
        <v>24</v>
      </c>
      <c r="AB10" s="39" t="s">
        <v>1079</v>
      </c>
      <c r="AC10" s="6" t="s">
        <v>1085</v>
      </c>
    </row>
    <row r="11" spans="1:30" x14ac:dyDescent="0.25">
      <c r="A11" t="s">
        <v>70</v>
      </c>
      <c r="C11" s="26" t="s">
        <v>957</v>
      </c>
      <c r="D11" s="29" t="s">
        <v>960</v>
      </c>
      <c r="E11" s="27" t="s">
        <v>72</v>
      </c>
      <c r="F11" t="s">
        <v>73</v>
      </c>
      <c r="G11" t="s">
        <v>25</v>
      </c>
      <c r="H11" t="s">
        <v>74</v>
      </c>
      <c r="I11">
        <v>64.5</v>
      </c>
      <c r="J11" s="4">
        <v>32.200000000000003</v>
      </c>
      <c r="K11" s="16"/>
      <c r="L11" s="16"/>
      <c r="M11" s="16"/>
      <c r="N11" s="29" t="s">
        <v>999</v>
      </c>
      <c r="O11" s="16">
        <v>46</v>
      </c>
      <c r="P11" s="5" t="s">
        <v>75</v>
      </c>
      <c r="R11" s="34" t="s">
        <v>1082</v>
      </c>
      <c r="S11" s="19" t="s">
        <v>77</v>
      </c>
      <c r="T11" s="34" t="s">
        <v>1147</v>
      </c>
      <c r="U11" s="36" t="s">
        <v>1033</v>
      </c>
      <c r="V11" s="6">
        <v>27</v>
      </c>
      <c r="W11" s="6">
        <v>62</v>
      </c>
      <c r="X11" s="17"/>
      <c r="Z11" s="5">
        <v>93.3</v>
      </c>
      <c r="AA11" s="5" t="s">
        <v>24</v>
      </c>
      <c r="AB11" s="39" t="s">
        <v>1080</v>
      </c>
      <c r="AC11" s="6" t="s">
        <v>1085</v>
      </c>
    </row>
    <row r="12" spans="1:30" x14ac:dyDescent="0.25">
      <c r="A12" t="s">
        <v>79</v>
      </c>
      <c r="B12" s="31"/>
      <c r="D12" s="29" t="s">
        <v>960</v>
      </c>
      <c r="E12" s="27" t="s">
        <v>81</v>
      </c>
      <c r="F12" t="s">
        <v>82</v>
      </c>
      <c r="G12" t="s">
        <v>25</v>
      </c>
      <c r="H12" t="s">
        <v>83</v>
      </c>
      <c r="I12">
        <v>45.6</v>
      </c>
      <c r="K12" s="16" t="s">
        <v>80</v>
      </c>
      <c r="N12" s="28" t="s">
        <v>1001</v>
      </c>
      <c r="O12">
        <v>32</v>
      </c>
      <c r="P12" s="5" t="s">
        <v>84</v>
      </c>
      <c r="R12" s="34" t="s">
        <v>1019</v>
      </c>
      <c r="S12" s="20" t="s">
        <v>85</v>
      </c>
      <c r="T12" s="5" t="s">
        <v>1148</v>
      </c>
      <c r="U12" s="36" t="s">
        <v>1034</v>
      </c>
      <c r="V12" s="6">
        <v>33</v>
      </c>
      <c r="W12" s="6">
        <v>29</v>
      </c>
      <c r="X12" s="17"/>
      <c r="Z12" s="5">
        <v>95.1</v>
      </c>
      <c r="AA12" s="5" t="s">
        <v>39</v>
      </c>
      <c r="AB12" s="39" t="s">
        <v>1233</v>
      </c>
      <c r="AC12" s="6" t="s">
        <v>1085</v>
      </c>
    </row>
    <row r="13" spans="1:30" x14ac:dyDescent="0.25">
      <c r="A13" t="s">
        <v>86</v>
      </c>
      <c r="D13" s="28" t="s">
        <v>965</v>
      </c>
      <c r="E13" s="29" t="s">
        <v>951</v>
      </c>
      <c r="F13" t="s">
        <v>87</v>
      </c>
      <c r="G13" t="s">
        <v>25</v>
      </c>
      <c r="H13" t="s">
        <v>88</v>
      </c>
      <c r="I13">
        <v>65.8</v>
      </c>
      <c r="N13" s="29" t="s">
        <v>998</v>
      </c>
      <c r="O13">
        <v>36</v>
      </c>
      <c r="P13" s="5" t="s">
        <v>89</v>
      </c>
      <c r="R13" s="34" t="s">
        <v>1015</v>
      </c>
      <c r="S13" s="20" t="s">
        <v>90</v>
      </c>
      <c r="T13" s="34" t="s">
        <v>1149</v>
      </c>
      <c r="U13" s="36" t="s">
        <v>1035</v>
      </c>
      <c r="V13" s="6">
        <v>34</v>
      </c>
      <c r="W13" s="6">
        <v>44</v>
      </c>
      <c r="X13" s="17"/>
      <c r="Z13" s="5">
        <v>95.1</v>
      </c>
      <c r="AA13" s="5" t="s">
        <v>39</v>
      </c>
      <c r="AB13" s="39" t="s">
        <v>1234</v>
      </c>
      <c r="AC13" s="6" t="s">
        <v>1085</v>
      </c>
    </row>
    <row r="14" spans="1:30" x14ac:dyDescent="0.25">
      <c r="A14" t="s">
        <v>91</v>
      </c>
      <c r="D14" s="28" t="s">
        <v>965</v>
      </c>
      <c r="E14" s="29" t="s">
        <v>961</v>
      </c>
      <c r="F14" t="s">
        <v>92</v>
      </c>
      <c r="G14" t="s">
        <v>25</v>
      </c>
      <c r="H14" t="s">
        <v>93</v>
      </c>
      <c r="I14">
        <v>65</v>
      </c>
      <c r="N14" s="29" t="s">
        <v>1000</v>
      </c>
      <c r="O14">
        <v>49.2</v>
      </c>
      <c r="P14" s="5" t="s">
        <v>94</v>
      </c>
      <c r="R14" s="34" t="s">
        <v>1016</v>
      </c>
      <c r="S14" s="19" t="s">
        <v>95</v>
      </c>
      <c r="T14" s="34" t="s">
        <v>1150</v>
      </c>
      <c r="U14" s="36" t="s">
        <v>1036</v>
      </c>
      <c r="V14" s="6">
        <v>34</v>
      </c>
      <c r="W14" s="6">
        <v>32</v>
      </c>
      <c r="X14" s="17"/>
      <c r="Z14" s="5">
        <v>95.1</v>
      </c>
      <c r="AA14" s="5" t="s">
        <v>39</v>
      </c>
      <c r="AB14" s="39" t="s">
        <v>1235</v>
      </c>
      <c r="AC14" s="6" t="s">
        <v>1085</v>
      </c>
    </row>
    <row r="15" spans="1:30" x14ac:dyDescent="0.25">
      <c r="A15" t="s">
        <v>96</v>
      </c>
      <c r="D15" s="28" t="s">
        <v>965</v>
      </c>
      <c r="E15" s="29" t="s">
        <v>962</v>
      </c>
      <c r="F15" t="s">
        <v>97</v>
      </c>
      <c r="G15" t="s">
        <v>25</v>
      </c>
      <c r="H15" t="s">
        <v>98</v>
      </c>
      <c r="I15">
        <v>24.6</v>
      </c>
      <c r="N15" s="29" t="s">
        <v>1220</v>
      </c>
      <c r="O15" s="16">
        <v>24.9</v>
      </c>
      <c r="P15" s="5" t="s">
        <v>99</v>
      </c>
      <c r="R15" s="34" t="s">
        <v>1017</v>
      </c>
      <c r="S15" s="19">
        <v>1515</v>
      </c>
      <c r="T15" s="34" t="s">
        <v>1151</v>
      </c>
      <c r="U15" s="36" t="s">
        <v>1037</v>
      </c>
      <c r="V15" s="6">
        <v>34</v>
      </c>
      <c r="W15" s="19" t="s">
        <v>100</v>
      </c>
      <c r="X15" s="17"/>
      <c r="Z15" s="5">
        <v>95.1</v>
      </c>
      <c r="AA15" s="5" t="s">
        <v>39</v>
      </c>
      <c r="AB15" s="39" t="s">
        <v>1236</v>
      </c>
      <c r="AC15" s="6">
        <v>50</v>
      </c>
    </row>
    <row r="16" spans="1:30" x14ac:dyDescent="0.25">
      <c r="A16" t="s">
        <v>101</v>
      </c>
      <c r="D16" s="28" t="s">
        <v>965</v>
      </c>
      <c r="E16" s="29" t="s">
        <v>963</v>
      </c>
      <c r="F16" t="s">
        <v>102</v>
      </c>
      <c r="G16" t="s">
        <v>48</v>
      </c>
      <c r="H16" t="s">
        <v>103</v>
      </c>
      <c r="I16">
        <v>31.7</v>
      </c>
      <c r="N16" s="28" t="s">
        <v>1221</v>
      </c>
      <c r="O16" s="16">
        <v>43</v>
      </c>
      <c r="P16" s="5" t="s">
        <v>104</v>
      </c>
      <c r="R16" s="34" t="s">
        <v>1018</v>
      </c>
      <c r="S16" s="19"/>
      <c r="T16" s="5" t="s">
        <v>1152</v>
      </c>
      <c r="U16" s="36" t="s">
        <v>1038</v>
      </c>
      <c r="W16" s="6">
        <v>68</v>
      </c>
      <c r="X16" s="17"/>
      <c r="Y16" s="17"/>
      <c r="Z16" s="5">
        <v>95.1</v>
      </c>
      <c r="AA16" s="5" t="s">
        <v>39</v>
      </c>
      <c r="AB16" s="39" t="s">
        <v>1237</v>
      </c>
      <c r="AC16" s="6">
        <v>120</v>
      </c>
    </row>
    <row r="17" spans="1:29" x14ac:dyDescent="0.25">
      <c r="A17" t="s">
        <v>105</v>
      </c>
      <c r="D17" s="28" t="s">
        <v>965</v>
      </c>
      <c r="E17" s="29" t="s">
        <v>964</v>
      </c>
      <c r="F17" t="s">
        <v>106</v>
      </c>
      <c r="G17" t="s">
        <v>48</v>
      </c>
      <c r="H17" t="s">
        <v>107</v>
      </c>
      <c r="I17">
        <v>33.700000000000003</v>
      </c>
      <c r="N17" s="28" t="s">
        <v>1222</v>
      </c>
      <c r="O17" s="16">
        <v>43</v>
      </c>
      <c r="P17" s="5" t="s">
        <v>108</v>
      </c>
      <c r="T17" s="5" t="s">
        <v>1153</v>
      </c>
      <c r="U17" s="36" t="s">
        <v>1039</v>
      </c>
      <c r="W17" s="6">
        <v>37</v>
      </c>
      <c r="X17" s="17"/>
      <c r="AB17" s="39" t="s">
        <v>1224</v>
      </c>
      <c r="AC17" s="6">
        <v>27</v>
      </c>
    </row>
    <row r="18" spans="1:29" x14ac:dyDescent="0.25">
      <c r="A18" t="s">
        <v>109</v>
      </c>
      <c r="D18" s="28" t="s">
        <v>965</v>
      </c>
      <c r="E18" s="27"/>
      <c r="F18" t="s">
        <v>110</v>
      </c>
      <c r="G18" t="s">
        <v>48</v>
      </c>
      <c r="H18" t="s">
        <v>111</v>
      </c>
      <c r="I18">
        <v>33.700000000000003</v>
      </c>
      <c r="N18" s="29" t="s">
        <v>1223</v>
      </c>
      <c r="O18" s="16">
        <v>43</v>
      </c>
      <c r="P18" s="5" t="s">
        <v>112</v>
      </c>
      <c r="T18" s="5" t="s">
        <v>1154</v>
      </c>
      <c r="U18" s="36" t="s">
        <v>1062</v>
      </c>
      <c r="W18" s="6">
        <v>36</v>
      </c>
      <c r="X18" s="17"/>
      <c r="AB18" s="39" t="s">
        <v>1225</v>
      </c>
      <c r="AC18" s="6">
        <v>20</v>
      </c>
    </row>
    <row r="19" spans="1:29" x14ac:dyDescent="0.25">
      <c r="A19" t="s">
        <v>113</v>
      </c>
      <c r="D19" s="28" t="s">
        <v>965</v>
      </c>
      <c r="E19" s="27" t="s">
        <v>114</v>
      </c>
      <c r="F19" t="s">
        <v>115</v>
      </c>
      <c r="G19" t="s">
        <v>48</v>
      </c>
      <c r="H19" t="s">
        <v>116</v>
      </c>
      <c r="I19">
        <v>29.5</v>
      </c>
      <c r="P19" s="5" t="s">
        <v>117</v>
      </c>
      <c r="T19" s="5" t="s">
        <v>1155</v>
      </c>
      <c r="U19" s="36" t="s">
        <v>1030</v>
      </c>
      <c r="W19" s="6">
        <v>52</v>
      </c>
      <c r="X19" s="17"/>
      <c r="AB19" s="39" t="s">
        <v>1226</v>
      </c>
      <c r="AC19" s="6">
        <v>37</v>
      </c>
    </row>
    <row r="20" spans="1:29" x14ac:dyDescent="0.25">
      <c r="A20" t="s">
        <v>118</v>
      </c>
      <c r="D20" s="29" t="s">
        <v>969</v>
      </c>
      <c r="E20" s="29" t="s">
        <v>951</v>
      </c>
      <c r="F20" t="s">
        <v>119</v>
      </c>
      <c r="G20" t="s">
        <v>48</v>
      </c>
      <c r="H20" t="s">
        <v>120</v>
      </c>
      <c r="I20">
        <v>26</v>
      </c>
      <c r="P20" s="5" t="s">
        <v>121</v>
      </c>
      <c r="T20" s="5" t="s">
        <v>1156</v>
      </c>
      <c r="U20" s="36" t="s">
        <v>1040</v>
      </c>
      <c r="W20" s="6">
        <v>58</v>
      </c>
      <c r="X20" s="17"/>
      <c r="AB20" s="39" t="s">
        <v>1227</v>
      </c>
      <c r="AC20" s="6">
        <v>28</v>
      </c>
    </row>
    <row r="21" spans="1:29" x14ac:dyDescent="0.25">
      <c r="A21" t="s">
        <v>122</v>
      </c>
      <c r="D21" s="29" t="s">
        <v>969</v>
      </c>
      <c r="E21" s="29" t="s">
        <v>961</v>
      </c>
      <c r="F21" t="s">
        <v>123</v>
      </c>
      <c r="G21" t="s">
        <v>48</v>
      </c>
      <c r="H21" t="s">
        <v>124</v>
      </c>
      <c r="I21">
        <v>42.3</v>
      </c>
      <c r="P21" s="5" t="s">
        <v>125</v>
      </c>
      <c r="T21" s="5" t="s">
        <v>1157</v>
      </c>
      <c r="U21" s="36" t="s">
        <v>1041</v>
      </c>
      <c r="W21" s="6">
        <v>40</v>
      </c>
      <c r="X21" s="17"/>
      <c r="AB21" s="39" t="s">
        <v>1228</v>
      </c>
      <c r="AC21" s="6">
        <v>37</v>
      </c>
    </row>
    <row r="22" spans="1:29" x14ac:dyDescent="0.25">
      <c r="A22" t="s">
        <v>126</v>
      </c>
      <c r="D22" s="29" t="s">
        <v>969</v>
      </c>
      <c r="E22" s="29" t="s">
        <v>962</v>
      </c>
      <c r="F22" t="s">
        <v>127</v>
      </c>
      <c r="G22" t="s">
        <v>48</v>
      </c>
      <c r="H22" t="s">
        <v>128</v>
      </c>
      <c r="I22">
        <v>38.700000000000003</v>
      </c>
      <c r="P22" s="5" t="s">
        <v>129</v>
      </c>
      <c r="T22" s="34" t="s">
        <v>1158</v>
      </c>
      <c r="U22" s="36" t="s">
        <v>1042</v>
      </c>
      <c r="W22" s="6">
        <v>24</v>
      </c>
      <c r="X22" s="17"/>
      <c r="Y22" s="17"/>
      <c r="AB22" s="39" t="s">
        <v>78</v>
      </c>
      <c r="AC22" s="6">
        <v>33</v>
      </c>
    </row>
    <row r="23" spans="1:29" x14ac:dyDescent="0.25">
      <c r="A23" t="s">
        <v>130</v>
      </c>
      <c r="D23" s="29" t="s">
        <v>969</v>
      </c>
      <c r="E23" s="29" t="s">
        <v>963</v>
      </c>
      <c r="F23" t="s">
        <v>131</v>
      </c>
      <c r="G23" t="s">
        <v>48</v>
      </c>
      <c r="H23" t="s">
        <v>132</v>
      </c>
      <c r="I23">
        <v>40</v>
      </c>
      <c r="P23" s="5" t="s">
        <v>102</v>
      </c>
      <c r="T23" s="5" t="s">
        <v>1159</v>
      </c>
      <c r="U23" s="36" t="s">
        <v>1063</v>
      </c>
      <c r="W23" s="6">
        <v>41</v>
      </c>
      <c r="X23" s="17"/>
      <c r="AB23" s="39" t="s">
        <v>1238</v>
      </c>
      <c r="AC23" s="6">
        <v>3.5999999999999997E-2</v>
      </c>
    </row>
    <row r="24" spans="1:29" x14ac:dyDescent="0.25">
      <c r="A24" t="s">
        <v>133</v>
      </c>
      <c r="D24" s="29" t="s">
        <v>969</v>
      </c>
      <c r="E24" s="29" t="s">
        <v>964</v>
      </c>
      <c r="F24" t="s">
        <v>134</v>
      </c>
      <c r="G24" t="s">
        <v>48</v>
      </c>
      <c r="H24" t="s">
        <v>135</v>
      </c>
      <c r="I24">
        <v>30</v>
      </c>
      <c r="P24" s="5" t="s">
        <v>136</v>
      </c>
      <c r="T24" s="34" t="s">
        <v>1160</v>
      </c>
      <c r="U24" s="36" t="s">
        <v>1043</v>
      </c>
      <c r="W24" s="6">
        <v>14</v>
      </c>
      <c r="X24" s="17"/>
      <c r="AB24" s="39" t="s">
        <v>1239</v>
      </c>
      <c r="AC24" s="6">
        <v>1.0999999999999999E-2</v>
      </c>
    </row>
    <row r="25" spans="1:29" x14ac:dyDescent="0.25">
      <c r="A25" t="s">
        <v>137</v>
      </c>
      <c r="D25" s="29" t="s">
        <v>969</v>
      </c>
      <c r="E25" s="27"/>
      <c r="F25" t="s">
        <v>138</v>
      </c>
      <c r="G25" t="s">
        <v>48</v>
      </c>
      <c r="H25" t="s">
        <v>139</v>
      </c>
      <c r="I25">
        <v>25</v>
      </c>
      <c r="P25" s="5" t="s">
        <v>140</v>
      </c>
      <c r="T25" s="5" t="s">
        <v>1161</v>
      </c>
      <c r="U25" s="36" t="s">
        <v>1044</v>
      </c>
      <c r="W25" s="6">
        <v>5</v>
      </c>
      <c r="X25" s="17"/>
      <c r="Y25" s="17"/>
      <c r="AB25" s="39" t="s">
        <v>1231</v>
      </c>
      <c r="AC25" s="6" t="s">
        <v>1085</v>
      </c>
    </row>
    <row r="26" spans="1:29" x14ac:dyDescent="0.25">
      <c r="A26" t="s">
        <v>141</v>
      </c>
      <c r="D26" s="29" t="s">
        <v>966</v>
      </c>
      <c r="E26" s="29" t="s">
        <v>970</v>
      </c>
      <c r="F26" t="s">
        <v>519</v>
      </c>
      <c r="G26" t="s">
        <v>48</v>
      </c>
      <c r="H26" t="s">
        <v>142</v>
      </c>
      <c r="I26">
        <v>38.5</v>
      </c>
      <c r="P26" s="5" t="s">
        <v>143</v>
      </c>
      <c r="T26" s="34" t="s">
        <v>1162</v>
      </c>
      <c r="U26" s="36" t="s">
        <v>1045</v>
      </c>
      <c r="W26" s="6">
        <v>22</v>
      </c>
      <c r="X26" s="17"/>
      <c r="AB26" s="39" t="s">
        <v>1232</v>
      </c>
      <c r="AC26" s="6" t="s">
        <v>1085</v>
      </c>
    </row>
    <row r="27" spans="1:29" x14ac:dyDescent="0.25">
      <c r="A27" t="s">
        <v>144</v>
      </c>
      <c r="D27" s="29" t="s">
        <v>967</v>
      </c>
      <c r="E27" s="29" t="s">
        <v>971</v>
      </c>
      <c r="F27" s="4" t="s">
        <v>47</v>
      </c>
      <c r="G27" t="s">
        <v>48</v>
      </c>
      <c r="H27" t="s">
        <v>145</v>
      </c>
      <c r="I27">
        <v>31.3</v>
      </c>
      <c r="P27" s="5" t="s">
        <v>146</v>
      </c>
      <c r="T27" s="34" t="s">
        <v>1163</v>
      </c>
      <c r="U27" s="36" t="s">
        <v>1046</v>
      </c>
      <c r="W27" s="6">
        <v>4</v>
      </c>
      <c r="X27" s="17"/>
      <c r="Y27" s="17"/>
      <c r="AB27" s="39" t="s">
        <v>1240</v>
      </c>
      <c r="AC27" s="6" t="s">
        <v>1085</v>
      </c>
    </row>
    <row r="28" spans="1:29" x14ac:dyDescent="0.25">
      <c r="A28" t="s">
        <v>147</v>
      </c>
      <c r="D28" s="29" t="s">
        <v>968</v>
      </c>
      <c r="E28" s="29" t="s">
        <v>971</v>
      </c>
      <c r="F28" t="s">
        <v>65</v>
      </c>
      <c r="G28" t="s">
        <v>48</v>
      </c>
      <c r="H28" t="s">
        <v>148</v>
      </c>
      <c r="I28">
        <v>20</v>
      </c>
      <c r="P28" s="5" t="s">
        <v>149</v>
      </c>
      <c r="T28" s="34" t="s">
        <v>1164</v>
      </c>
      <c r="U28" s="36" t="s">
        <v>1047</v>
      </c>
      <c r="W28" s="6">
        <v>5</v>
      </c>
      <c r="X28" s="17"/>
    </row>
    <row r="29" spans="1:29" x14ac:dyDescent="0.25">
      <c r="A29" t="s">
        <v>150</v>
      </c>
      <c r="D29" s="27" t="s">
        <v>151</v>
      </c>
      <c r="E29" s="27" t="s">
        <v>152</v>
      </c>
      <c r="F29" t="s">
        <v>153</v>
      </c>
      <c r="G29" t="s">
        <v>48</v>
      </c>
      <c r="H29" t="s">
        <v>154</v>
      </c>
      <c r="I29">
        <v>28.8</v>
      </c>
      <c r="P29" s="5" t="s">
        <v>155</v>
      </c>
      <c r="T29" s="5" t="s">
        <v>1165</v>
      </c>
      <c r="U29" s="36" t="s">
        <v>1048</v>
      </c>
      <c r="W29" s="6">
        <v>70</v>
      </c>
      <c r="X29" s="17"/>
    </row>
    <row r="30" spans="1:29" x14ac:dyDescent="0.25">
      <c r="A30" t="s">
        <v>156</v>
      </c>
      <c r="D30" s="27" t="s">
        <v>54</v>
      </c>
      <c r="E30" s="27" t="s">
        <v>157</v>
      </c>
      <c r="F30" t="s">
        <v>158</v>
      </c>
      <c r="G30" t="s">
        <v>48</v>
      </c>
      <c r="H30" t="s">
        <v>159</v>
      </c>
      <c r="I30">
        <v>30.5</v>
      </c>
      <c r="P30" s="5" t="s">
        <v>160</v>
      </c>
      <c r="T30" s="34" t="s">
        <v>1166</v>
      </c>
      <c r="U30" s="36" t="s">
        <v>1049</v>
      </c>
      <c r="W30" s="6">
        <v>44</v>
      </c>
      <c r="X30" s="17"/>
    </row>
    <row r="31" spans="1:29" x14ac:dyDescent="0.25">
      <c r="A31" t="s">
        <v>161</v>
      </c>
      <c r="D31" s="27" t="s">
        <v>54</v>
      </c>
      <c r="E31" s="27" t="s">
        <v>162</v>
      </c>
      <c r="F31" t="s">
        <v>163</v>
      </c>
      <c r="G31" t="s">
        <v>48</v>
      </c>
      <c r="H31" t="s">
        <v>164</v>
      </c>
      <c r="I31">
        <v>23.6</v>
      </c>
      <c r="P31" s="5" t="s">
        <v>165</v>
      </c>
      <c r="T31" s="34" t="s">
        <v>1167</v>
      </c>
      <c r="U31" s="36" t="s">
        <v>1050</v>
      </c>
      <c r="W31" s="6">
        <v>55</v>
      </c>
      <c r="X31" s="17"/>
      <c r="Y31" s="17"/>
    </row>
    <row r="32" spans="1:29" x14ac:dyDescent="0.25">
      <c r="A32" t="s">
        <v>166</v>
      </c>
      <c r="D32" s="27" t="s">
        <v>54</v>
      </c>
      <c r="E32" s="27" t="s">
        <v>167</v>
      </c>
      <c r="F32" t="s">
        <v>547</v>
      </c>
      <c r="G32" t="s">
        <v>48</v>
      </c>
      <c r="H32" t="s">
        <v>168</v>
      </c>
      <c r="I32">
        <v>23.7</v>
      </c>
      <c r="P32" s="5" t="s">
        <v>169</v>
      </c>
      <c r="T32" s="5" t="s">
        <v>1168</v>
      </c>
      <c r="U32" s="36" t="s">
        <v>1051</v>
      </c>
      <c r="W32" s="6">
        <v>70</v>
      </c>
      <c r="X32" s="17"/>
      <c r="Y32" s="17"/>
    </row>
    <row r="33" spans="1:25" x14ac:dyDescent="0.25">
      <c r="A33" t="s">
        <v>170</v>
      </c>
      <c r="D33" s="27" t="s">
        <v>54</v>
      </c>
      <c r="E33" s="27" t="s">
        <v>171</v>
      </c>
      <c r="F33" t="s">
        <v>172</v>
      </c>
      <c r="G33" t="s">
        <v>48</v>
      </c>
      <c r="H33" t="s">
        <v>173</v>
      </c>
      <c r="I33">
        <v>28.8</v>
      </c>
      <c r="P33" s="5" t="s">
        <v>174</v>
      </c>
      <c r="T33" s="5" t="s">
        <v>1203</v>
      </c>
      <c r="U33" s="36" t="s">
        <v>1052</v>
      </c>
      <c r="W33" s="6">
        <v>13</v>
      </c>
      <c r="X33" s="17"/>
      <c r="Y33" s="17"/>
    </row>
    <row r="34" spans="1:25" x14ac:dyDescent="0.25">
      <c r="A34" t="s">
        <v>175</v>
      </c>
      <c r="D34" s="27" t="s">
        <v>176</v>
      </c>
      <c r="E34" s="27" t="s">
        <v>1</v>
      </c>
      <c r="F34" t="s">
        <v>177</v>
      </c>
      <c r="G34" t="s">
        <v>48</v>
      </c>
      <c r="H34" t="s">
        <v>178</v>
      </c>
      <c r="I34">
        <v>33.200000000000003</v>
      </c>
      <c r="P34" s="5" t="s">
        <v>179</v>
      </c>
      <c r="T34" s="5" t="s">
        <v>1243</v>
      </c>
      <c r="U34" s="36" t="s">
        <v>1053</v>
      </c>
      <c r="X34" s="17"/>
    </row>
    <row r="35" spans="1:25" x14ac:dyDescent="0.25">
      <c r="F35" t="s">
        <v>180</v>
      </c>
      <c r="G35" t="s">
        <v>48</v>
      </c>
      <c r="H35" t="s">
        <v>181</v>
      </c>
      <c r="I35">
        <v>33.200000000000003</v>
      </c>
      <c r="P35" s="5" t="s">
        <v>182</v>
      </c>
      <c r="T35" s="5"/>
      <c r="U35" s="36" t="s">
        <v>1054</v>
      </c>
      <c r="X35" s="17"/>
    </row>
    <row r="36" spans="1:25" x14ac:dyDescent="0.25">
      <c r="F36" t="s">
        <v>183</v>
      </c>
      <c r="G36" t="s">
        <v>48</v>
      </c>
      <c r="H36" t="s">
        <v>184</v>
      </c>
      <c r="I36">
        <v>34.4</v>
      </c>
      <c r="P36" s="5" t="s">
        <v>185</v>
      </c>
      <c r="U36" s="36" t="s">
        <v>1055</v>
      </c>
      <c r="X36" s="17"/>
    </row>
    <row r="37" spans="1:25" x14ac:dyDescent="0.25">
      <c r="F37" t="s">
        <v>186</v>
      </c>
      <c r="G37" t="s">
        <v>55</v>
      </c>
      <c r="H37" t="s">
        <v>187</v>
      </c>
      <c r="I37">
        <v>42.4</v>
      </c>
      <c r="P37" s="5" t="s">
        <v>188</v>
      </c>
      <c r="T37" s="5"/>
      <c r="U37" s="37" t="s">
        <v>1056</v>
      </c>
      <c r="X37" s="17"/>
    </row>
    <row r="38" spans="1:25" x14ac:dyDescent="0.25">
      <c r="F38" t="s">
        <v>189</v>
      </c>
      <c r="G38" t="s">
        <v>55</v>
      </c>
      <c r="H38" t="s">
        <v>190</v>
      </c>
      <c r="I38">
        <v>26.9</v>
      </c>
      <c r="P38" s="5" t="s">
        <v>191</v>
      </c>
      <c r="T38" s="5"/>
      <c r="U38" s="5" t="s">
        <v>1204</v>
      </c>
      <c r="X38" s="17"/>
    </row>
    <row r="39" spans="1:25" x14ac:dyDescent="0.25">
      <c r="F39" t="s">
        <v>192</v>
      </c>
      <c r="G39" t="s">
        <v>55</v>
      </c>
      <c r="H39" t="s">
        <v>193</v>
      </c>
      <c r="I39">
        <v>24</v>
      </c>
      <c r="P39" s="5" t="s">
        <v>194</v>
      </c>
      <c r="T39" s="5"/>
      <c r="U39" s="5" t="s">
        <v>1244</v>
      </c>
      <c r="X39" s="17"/>
    </row>
    <row r="40" spans="1:25" x14ac:dyDescent="0.25">
      <c r="F40" t="s">
        <v>195</v>
      </c>
      <c r="G40" t="s">
        <v>55</v>
      </c>
      <c r="H40" t="s">
        <v>196</v>
      </c>
      <c r="I40">
        <v>27</v>
      </c>
      <c r="P40" s="5" t="s">
        <v>197</v>
      </c>
      <c r="X40" s="17"/>
      <c r="Y40" s="17"/>
    </row>
    <row r="41" spans="1:25" x14ac:dyDescent="0.25">
      <c r="F41" t="s">
        <v>198</v>
      </c>
      <c r="G41" t="s">
        <v>55</v>
      </c>
      <c r="H41" t="s">
        <v>199</v>
      </c>
      <c r="I41">
        <v>51.7</v>
      </c>
      <c r="P41" s="17" t="s">
        <v>138</v>
      </c>
      <c r="Q41" s="17"/>
      <c r="T41" s="5"/>
      <c r="X41" s="17"/>
    </row>
    <row r="42" spans="1:25" x14ac:dyDescent="0.25">
      <c r="F42" t="s">
        <v>200</v>
      </c>
      <c r="G42" t="s">
        <v>55</v>
      </c>
      <c r="H42" t="s">
        <v>201</v>
      </c>
      <c r="I42">
        <v>34.93</v>
      </c>
      <c r="P42" s="5" t="s">
        <v>202</v>
      </c>
      <c r="T42" s="5"/>
      <c r="X42" s="17"/>
      <c r="Y42" s="17"/>
    </row>
    <row r="43" spans="1:25" x14ac:dyDescent="0.25">
      <c r="F43" t="s">
        <v>203</v>
      </c>
      <c r="G43" t="s">
        <v>61</v>
      </c>
      <c r="H43" t="s">
        <v>204</v>
      </c>
      <c r="I43" t="s">
        <v>176</v>
      </c>
      <c r="P43" s="5" t="s">
        <v>205</v>
      </c>
      <c r="T43" s="5"/>
      <c r="X43" s="17"/>
      <c r="Y43" s="17"/>
    </row>
    <row r="44" spans="1:25" x14ac:dyDescent="0.25">
      <c r="F44" t="s">
        <v>206</v>
      </c>
      <c r="G44" t="s">
        <v>67</v>
      </c>
      <c r="H44" t="s">
        <v>207</v>
      </c>
      <c r="I44">
        <v>42.3</v>
      </c>
      <c r="P44" s="5" t="s">
        <v>208</v>
      </c>
      <c r="T44" s="5"/>
      <c r="X44" s="17"/>
      <c r="Y44" s="17"/>
    </row>
    <row r="45" spans="1:25" x14ac:dyDescent="0.25">
      <c r="F45" t="s">
        <v>209</v>
      </c>
      <c r="G45" t="s">
        <v>67</v>
      </c>
      <c r="H45" t="s">
        <v>210</v>
      </c>
      <c r="I45">
        <v>42</v>
      </c>
      <c r="P45" s="5" t="s">
        <v>211</v>
      </c>
      <c r="T45" s="5"/>
    </row>
    <row r="46" spans="1:25" x14ac:dyDescent="0.25">
      <c r="F46" t="s">
        <v>212</v>
      </c>
      <c r="G46" t="s">
        <v>67</v>
      </c>
      <c r="H46" t="s">
        <v>213</v>
      </c>
      <c r="I46">
        <v>43</v>
      </c>
      <c r="P46" s="5" t="s">
        <v>214</v>
      </c>
      <c r="T46" s="5"/>
    </row>
    <row r="47" spans="1:25" x14ac:dyDescent="0.25">
      <c r="F47" t="s">
        <v>137</v>
      </c>
      <c r="G47" t="s">
        <v>67</v>
      </c>
      <c r="H47" t="s">
        <v>215</v>
      </c>
      <c r="I47">
        <v>51</v>
      </c>
      <c r="P47" s="5" t="s">
        <v>216</v>
      </c>
      <c r="T47" s="5"/>
    </row>
    <row r="48" spans="1:25" x14ac:dyDescent="0.25">
      <c r="F48" t="s">
        <v>217</v>
      </c>
      <c r="G48" t="s">
        <v>67</v>
      </c>
      <c r="H48" t="s">
        <v>218</v>
      </c>
      <c r="I48">
        <v>51.8</v>
      </c>
      <c r="P48" s="5" t="s">
        <v>219</v>
      </c>
      <c r="T48" s="5"/>
    </row>
    <row r="49" spans="6:20" x14ac:dyDescent="0.25">
      <c r="F49" t="s">
        <v>220</v>
      </c>
      <c r="G49" t="s">
        <v>67</v>
      </c>
      <c r="H49" t="s">
        <v>221</v>
      </c>
      <c r="I49">
        <v>49</v>
      </c>
      <c r="P49" s="5" t="s">
        <v>222</v>
      </c>
      <c r="T49" s="5"/>
    </row>
    <row r="50" spans="6:20" x14ac:dyDescent="0.25">
      <c r="F50" t="s">
        <v>141</v>
      </c>
      <c r="G50" t="s">
        <v>67</v>
      </c>
      <c r="H50" t="s">
        <v>223</v>
      </c>
      <c r="I50">
        <v>38</v>
      </c>
      <c r="P50" s="5" t="s">
        <v>224</v>
      </c>
      <c r="T50" s="5"/>
    </row>
    <row r="51" spans="6:20" x14ac:dyDescent="0.25">
      <c r="F51" t="s">
        <v>225</v>
      </c>
      <c r="G51" t="s">
        <v>67</v>
      </c>
      <c r="H51" t="s">
        <v>226</v>
      </c>
      <c r="I51">
        <v>43</v>
      </c>
      <c r="P51" s="5" t="s">
        <v>227</v>
      </c>
      <c r="T51" s="5"/>
    </row>
    <row r="52" spans="6:20" x14ac:dyDescent="0.25">
      <c r="F52" t="s">
        <v>721</v>
      </c>
      <c r="G52" t="s">
        <v>67</v>
      </c>
      <c r="H52" t="s">
        <v>228</v>
      </c>
      <c r="I52">
        <v>36.799999999999997</v>
      </c>
      <c r="P52" s="5" t="s">
        <v>229</v>
      </c>
      <c r="T52" s="5"/>
    </row>
    <row r="53" spans="6:20" x14ac:dyDescent="0.25">
      <c r="F53" t="s">
        <v>230</v>
      </c>
      <c r="G53" t="s">
        <v>67</v>
      </c>
      <c r="H53" t="s">
        <v>231</v>
      </c>
      <c r="I53">
        <v>53.1</v>
      </c>
      <c r="P53" s="5" t="s">
        <v>232</v>
      </c>
      <c r="T53" s="5"/>
    </row>
    <row r="54" spans="6:20" x14ac:dyDescent="0.25">
      <c r="F54" t="s">
        <v>233</v>
      </c>
      <c r="G54" t="s">
        <v>67</v>
      </c>
      <c r="H54" t="s">
        <v>234</v>
      </c>
      <c r="I54">
        <v>41.9</v>
      </c>
      <c r="P54" s="5" t="s">
        <v>235</v>
      </c>
      <c r="T54" s="5"/>
    </row>
    <row r="55" spans="6:20" x14ac:dyDescent="0.25">
      <c r="F55" t="s">
        <v>236</v>
      </c>
      <c r="G55" t="s">
        <v>67</v>
      </c>
      <c r="H55" t="s">
        <v>237</v>
      </c>
      <c r="I55">
        <v>45.2</v>
      </c>
      <c r="P55" s="5" t="s">
        <v>238</v>
      </c>
      <c r="T55" s="5"/>
    </row>
    <row r="56" spans="6:20" x14ac:dyDescent="0.25">
      <c r="F56" t="s">
        <v>239</v>
      </c>
      <c r="G56" t="s">
        <v>67</v>
      </c>
      <c r="H56" t="s">
        <v>240</v>
      </c>
      <c r="I56">
        <v>55</v>
      </c>
      <c r="P56" s="5" t="s">
        <v>241</v>
      </c>
      <c r="T56" s="5"/>
    </row>
    <row r="57" spans="6:20" x14ac:dyDescent="0.25">
      <c r="F57" t="s">
        <v>745</v>
      </c>
      <c r="G57" t="s">
        <v>67</v>
      </c>
      <c r="H57" t="s">
        <v>242</v>
      </c>
      <c r="I57">
        <v>53</v>
      </c>
      <c r="P57" s="5" t="s">
        <v>243</v>
      </c>
      <c r="T57" s="5"/>
    </row>
    <row r="58" spans="6:20" x14ac:dyDescent="0.25">
      <c r="F58" t="s">
        <v>244</v>
      </c>
      <c r="G58" t="s">
        <v>67</v>
      </c>
      <c r="H58" t="s">
        <v>245</v>
      </c>
      <c r="I58">
        <v>48.2</v>
      </c>
      <c r="P58" s="5" t="s">
        <v>246</v>
      </c>
      <c r="T58" s="5"/>
    </row>
    <row r="59" spans="6:20" x14ac:dyDescent="0.25">
      <c r="F59" t="s">
        <v>166</v>
      </c>
      <c r="G59" t="s">
        <v>67</v>
      </c>
      <c r="H59" t="s">
        <v>247</v>
      </c>
      <c r="I59">
        <v>56.2</v>
      </c>
      <c r="P59" s="5" t="s">
        <v>248</v>
      </c>
      <c r="T59" s="5"/>
    </row>
    <row r="60" spans="6:20" x14ac:dyDescent="0.25">
      <c r="F60" t="s">
        <v>249</v>
      </c>
      <c r="G60" t="s">
        <v>67</v>
      </c>
      <c r="H60" t="s">
        <v>250</v>
      </c>
      <c r="I60">
        <v>21.7</v>
      </c>
      <c r="P60" s="5" t="s">
        <v>251</v>
      </c>
      <c r="T60" s="5"/>
    </row>
    <row r="61" spans="6:20" x14ac:dyDescent="0.25">
      <c r="F61" t="s">
        <v>252</v>
      </c>
      <c r="G61" t="s">
        <v>67</v>
      </c>
      <c r="H61" t="s">
        <v>253</v>
      </c>
      <c r="I61">
        <v>45.4</v>
      </c>
      <c r="P61" s="5" t="s">
        <v>254</v>
      </c>
      <c r="T61" s="5"/>
    </row>
    <row r="62" spans="6:20" x14ac:dyDescent="0.25">
      <c r="F62" t="s">
        <v>990</v>
      </c>
      <c r="G62" t="s">
        <v>73</v>
      </c>
      <c r="H62" t="s">
        <v>255</v>
      </c>
      <c r="I62">
        <v>34.799999999999997</v>
      </c>
      <c r="P62" s="5" t="s">
        <v>256</v>
      </c>
      <c r="T62" s="5"/>
    </row>
    <row r="63" spans="6:20" x14ac:dyDescent="0.25">
      <c r="F63" t="s">
        <v>257</v>
      </c>
      <c r="G63" t="s">
        <v>82</v>
      </c>
      <c r="H63" t="s">
        <v>258</v>
      </c>
      <c r="I63" t="s">
        <v>176</v>
      </c>
      <c r="P63" s="5" t="s">
        <v>259</v>
      </c>
      <c r="T63" s="5"/>
    </row>
    <row r="64" spans="6:20" x14ac:dyDescent="0.25">
      <c r="F64" t="s">
        <v>260</v>
      </c>
      <c r="G64" t="s">
        <v>87</v>
      </c>
      <c r="H64" t="s">
        <v>261</v>
      </c>
      <c r="I64" t="s">
        <v>176</v>
      </c>
      <c r="P64" s="5" t="s">
        <v>1132</v>
      </c>
      <c r="T64" s="5"/>
    </row>
    <row r="65" spans="6:20" x14ac:dyDescent="0.25">
      <c r="F65" t="s">
        <v>262</v>
      </c>
      <c r="G65" t="s">
        <v>97</v>
      </c>
      <c r="H65" t="s">
        <v>263</v>
      </c>
      <c r="I65">
        <v>40</v>
      </c>
      <c r="P65" s="5" t="s">
        <v>264</v>
      </c>
      <c r="T65" s="5"/>
    </row>
    <row r="66" spans="6:20" x14ac:dyDescent="0.25">
      <c r="F66" t="s">
        <v>795</v>
      </c>
      <c r="G66" t="s">
        <v>97</v>
      </c>
      <c r="H66" t="s">
        <v>265</v>
      </c>
      <c r="I66" t="s">
        <v>176</v>
      </c>
      <c r="P66" s="5" t="s">
        <v>266</v>
      </c>
      <c r="T66" s="5"/>
    </row>
    <row r="67" spans="6:20" x14ac:dyDescent="0.25">
      <c r="F67" t="s">
        <v>988</v>
      </c>
      <c r="G67" t="s">
        <v>92</v>
      </c>
      <c r="H67" t="s">
        <v>268</v>
      </c>
      <c r="I67">
        <v>22.6</v>
      </c>
      <c r="P67" s="5" t="s">
        <v>269</v>
      </c>
      <c r="T67" s="5"/>
    </row>
    <row r="68" spans="6:20" x14ac:dyDescent="0.25">
      <c r="F68" t="s">
        <v>989</v>
      </c>
      <c r="G68" t="s">
        <v>92</v>
      </c>
      <c r="H68" t="s">
        <v>270</v>
      </c>
      <c r="I68" t="s">
        <v>176</v>
      </c>
      <c r="P68" s="5" t="s">
        <v>271</v>
      </c>
      <c r="T68" s="5"/>
    </row>
    <row r="69" spans="6:20" x14ac:dyDescent="0.25">
      <c r="F69" t="s">
        <v>272</v>
      </c>
      <c r="G69" t="s">
        <v>102</v>
      </c>
      <c r="H69" t="s">
        <v>273</v>
      </c>
      <c r="I69">
        <v>58.8</v>
      </c>
      <c r="P69" s="5" t="s">
        <v>274</v>
      </c>
      <c r="T69" s="5"/>
    </row>
    <row r="70" spans="6:20" x14ac:dyDescent="0.25">
      <c r="F70" t="s">
        <v>275</v>
      </c>
      <c r="G70" t="s">
        <v>106</v>
      </c>
      <c r="H70" t="s">
        <v>276</v>
      </c>
      <c r="I70">
        <v>30.5</v>
      </c>
      <c r="P70" s="5" t="s">
        <v>277</v>
      </c>
      <c r="T70" s="5"/>
    </row>
    <row r="71" spans="6:20" x14ac:dyDescent="0.25">
      <c r="F71" t="s">
        <v>278</v>
      </c>
      <c r="G71" t="s">
        <v>106</v>
      </c>
      <c r="H71" t="s">
        <v>279</v>
      </c>
      <c r="I71">
        <v>25.1</v>
      </c>
      <c r="P71" s="5" t="s">
        <v>280</v>
      </c>
      <c r="T71" s="5"/>
    </row>
    <row r="72" spans="6:20" x14ac:dyDescent="0.25">
      <c r="F72" t="s">
        <v>281</v>
      </c>
      <c r="G72" t="s">
        <v>106</v>
      </c>
      <c r="H72" t="s">
        <v>282</v>
      </c>
      <c r="I72">
        <v>20</v>
      </c>
      <c r="P72" s="5" t="s">
        <v>283</v>
      </c>
      <c r="T72" s="5"/>
    </row>
    <row r="73" spans="6:20" x14ac:dyDescent="0.25">
      <c r="F73" t="s">
        <v>284</v>
      </c>
      <c r="G73" t="s">
        <v>106</v>
      </c>
      <c r="H73" t="s">
        <v>285</v>
      </c>
      <c r="I73">
        <v>42</v>
      </c>
      <c r="P73" s="5" t="s">
        <v>286</v>
      </c>
      <c r="T73" s="5"/>
    </row>
    <row r="74" spans="6:20" x14ac:dyDescent="0.25">
      <c r="F74" t="s">
        <v>993</v>
      </c>
      <c r="G74" t="s">
        <v>106</v>
      </c>
      <c r="H74" t="s">
        <v>287</v>
      </c>
      <c r="I74">
        <v>20</v>
      </c>
      <c r="P74" s="5" t="s">
        <v>288</v>
      </c>
      <c r="T74" s="5"/>
    </row>
    <row r="75" spans="6:20" x14ac:dyDescent="0.25">
      <c r="F75" t="s">
        <v>1189</v>
      </c>
      <c r="G75" t="s">
        <v>106</v>
      </c>
      <c r="H75" t="s">
        <v>289</v>
      </c>
      <c r="I75">
        <v>19.600000000000001</v>
      </c>
      <c r="P75" s="5" t="s">
        <v>290</v>
      </c>
      <c r="T75" s="5"/>
    </row>
    <row r="76" spans="6:20" x14ac:dyDescent="0.25">
      <c r="G76" t="s">
        <v>106</v>
      </c>
      <c r="H76" t="s">
        <v>291</v>
      </c>
      <c r="I76">
        <v>28.3</v>
      </c>
      <c r="P76" s="5" t="s">
        <v>292</v>
      </c>
      <c r="T76" s="5"/>
    </row>
    <row r="77" spans="6:20" x14ac:dyDescent="0.25">
      <c r="G77" t="s">
        <v>106</v>
      </c>
      <c r="H77" t="s">
        <v>293</v>
      </c>
      <c r="I77">
        <v>18</v>
      </c>
      <c r="P77" s="5" t="s">
        <v>294</v>
      </c>
      <c r="T77" s="5"/>
    </row>
    <row r="78" spans="6:20" x14ac:dyDescent="0.25">
      <c r="G78" t="s">
        <v>106</v>
      </c>
      <c r="H78" t="s">
        <v>295</v>
      </c>
      <c r="I78">
        <v>19.8</v>
      </c>
      <c r="P78" s="5" t="s">
        <v>296</v>
      </c>
      <c r="T78" s="5"/>
    </row>
    <row r="79" spans="6:20" x14ac:dyDescent="0.25">
      <c r="G79" t="s">
        <v>110</v>
      </c>
      <c r="H79" t="s">
        <v>297</v>
      </c>
      <c r="I79">
        <v>36.200000000000003</v>
      </c>
      <c r="P79" s="5" t="s">
        <v>298</v>
      </c>
      <c r="T79" s="5"/>
    </row>
    <row r="80" spans="6:20" x14ac:dyDescent="0.25">
      <c r="G80" t="s">
        <v>110</v>
      </c>
      <c r="H80" t="s">
        <v>299</v>
      </c>
      <c r="I80">
        <v>24.4</v>
      </c>
      <c r="P80" s="5" t="s">
        <v>192</v>
      </c>
      <c r="T80" s="5"/>
    </row>
    <row r="81" spans="7:20" x14ac:dyDescent="0.25">
      <c r="G81" t="s">
        <v>110</v>
      </c>
      <c r="H81" t="s">
        <v>300</v>
      </c>
      <c r="I81">
        <v>65</v>
      </c>
      <c r="P81" s="5" t="s">
        <v>301</v>
      </c>
      <c r="T81" s="5"/>
    </row>
    <row r="82" spans="7:20" x14ac:dyDescent="0.25">
      <c r="G82" t="s">
        <v>110</v>
      </c>
      <c r="H82" t="s">
        <v>302</v>
      </c>
      <c r="I82">
        <v>32</v>
      </c>
      <c r="P82" s="5" t="s">
        <v>303</v>
      </c>
      <c r="T82" s="5"/>
    </row>
    <row r="83" spans="7:20" x14ac:dyDescent="0.25">
      <c r="G83" t="s">
        <v>110</v>
      </c>
      <c r="H83" t="s">
        <v>304</v>
      </c>
      <c r="I83">
        <v>65</v>
      </c>
      <c r="P83" s="5" t="s">
        <v>305</v>
      </c>
      <c r="T83" s="5"/>
    </row>
    <row r="84" spans="7:20" x14ac:dyDescent="0.25">
      <c r="G84" t="s">
        <v>110</v>
      </c>
      <c r="H84" t="s">
        <v>306</v>
      </c>
      <c r="I84">
        <v>23.9</v>
      </c>
      <c r="P84" s="5" t="s">
        <v>307</v>
      </c>
      <c r="T84" s="5"/>
    </row>
    <row r="85" spans="7:20" x14ac:dyDescent="0.25">
      <c r="G85" t="s">
        <v>115</v>
      </c>
      <c r="H85" t="s">
        <v>308</v>
      </c>
      <c r="I85">
        <v>34.9</v>
      </c>
      <c r="P85" s="5" t="s">
        <v>309</v>
      </c>
      <c r="T85" s="5"/>
    </row>
    <row r="86" spans="7:20" x14ac:dyDescent="0.25">
      <c r="G86" t="s">
        <v>115</v>
      </c>
      <c r="H86" t="s">
        <v>310</v>
      </c>
      <c r="I86">
        <v>21.5</v>
      </c>
      <c r="P86" s="5" t="s">
        <v>311</v>
      </c>
      <c r="T86" s="5"/>
    </row>
    <row r="87" spans="7:20" x14ac:dyDescent="0.25">
      <c r="G87" t="s">
        <v>115</v>
      </c>
      <c r="H87" t="s">
        <v>312</v>
      </c>
      <c r="I87">
        <v>40</v>
      </c>
      <c r="P87" s="5" t="s">
        <v>313</v>
      </c>
      <c r="T87" s="5"/>
    </row>
    <row r="88" spans="7:20" x14ac:dyDescent="0.25">
      <c r="G88" t="s">
        <v>115</v>
      </c>
      <c r="H88" t="s">
        <v>314</v>
      </c>
      <c r="I88">
        <v>21.3</v>
      </c>
      <c r="P88" s="5" t="s">
        <v>315</v>
      </c>
      <c r="T88" s="5"/>
    </row>
    <row r="89" spans="7:20" x14ac:dyDescent="0.25">
      <c r="G89" t="s">
        <v>115</v>
      </c>
      <c r="H89" t="s">
        <v>316</v>
      </c>
      <c r="I89">
        <v>32.1</v>
      </c>
      <c r="P89" s="5" t="s">
        <v>317</v>
      </c>
      <c r="T89" s="5"/>
    </row>
    <row r="90" spans="7:20" x14ac:dyDescent="0.25">
      <c r="G90" t="s">
        <v>115</v>
      </c>
      <c r="H90" t="s">
        <v>318</v>
      </c>
      <c r="I90" t="s">
        <v>176</v>
      </c>
      <c r="P90" s="5" t="s">
        <v>319</v>
      </c>
      <c r="T90" s="5"/>
    </row>
    <row r="91" spans="7:20" x14ac:dyDescent="0.25">
      <c r="G91" t="s">
        <v>119</v>
      </c>
      <c r="H91" t="s">
        <v>320</v>
      </c>
      <c r="I91">
        <v>41</v>
      </c>
      <c r="P91" s="5" t="s">
        <v>1133</v>
      </c>
      <c r="T91" s="5"/>
    </row>
    <row r="92" spans="7:20" x14ac:dyDescent="0.25">
      <c r="G92" t="s">
        <v>119</v>
      </c>
      <c r="H92" t="s">
        <v>321</v>
      </c>
      <c r="I92">
        <v>33</v>
      </c>
      <c r="P92" s="17" t="s">
        <v>1134</v>
      </c>
      <c r="Q92" s="17"/>
      <c r="T92" s="5"/>
    </row>
    <row r="93" spans="7:20" x14ac:dyDescent="0.25">
      <c r="G93" t="s">
        <v>119</v>
      </c>
      <c r="H93" t="s">
        <v>322</v>
      </c>
      <c r="I93">
        <v>23</v>
      </c>
      <c r="P93" s="5" t="s">
        <v>323</v>
      </c>
      <c r="T93" s="5"/>
    </row>
    <row r="94" spans="7:20" x14ac:dyDescent="0.25">
      <c r="G94" t="s">
        <v>119</v>
      </c>
      <c r="H94" t="s">
        <v>324</v>
      </c>
      <c r="I94">
        <v>36.5</v>
      </c>
      <c r="P94" s="5" t="s">
        <v>325</v>
      </c>
      <c r="T94" s="5"/>
    </row>
    <row r="95" spans="7:20" x14ac:dyDescent="0.25">
      <c r="G95" t="s">
        <v>119</v>
      </c>
      <c r="H95" t="s">
        <v>326</v>
      </c>
      <c r="I95">
        <v>40.700000000000003</v>
      </c>
      <c r="P95" s="5" t="s">
        <v>1135</v>
      </c>
      <c r="T95" s="5"/>
    </row>
    <row r="96" spans="7:20" x14ac:dyDescent="0.25">
      <c r="G96" t="s">
        <v>119</v>
      </c>
      <c r="H96" t="s">
        <v>327</v>
      </c>
      <c r="I96">
        <v>33</v>
      </c>
      <c r="P96" s="5" t="s">
        <v>328</v>
      </c>
      <c r="T96" s="5"/>
    </row>
    <row r="97" spans="7:20" x14ac:dyDescent="0.25">
      <c r="G97" t="s">
        <v>119</v>
      </c>
      <c r="H97" t="s">
        <v>329</v>
      </c>
      <c r="I97">
        <v>32</v>
      </c>
      <c r="P97" s="5" t="s">
        <v>330</v>
      </c>
      <c r="T97" s="5"/>
    </row>
    <row r="98" spans="7:20" x14ac:dyDescent="0.25">
      <c r="G98" t="s">
        <v>119</v>
      </c>
      <c r="H98" t="s">
        <v>331</v>
      </c>
      <c r="I98">
        <v>63</v>
      </c>
      <c r="P98" s="5" t="s">
        <v>332</v>
      </c>
      <c r="T98" s="5"/>
    </row>
    <row r="99" spans="7:20" x14ac:dyDescent="0.25">
      <c r="G99" t="s">
        <v>119</v>
      </c>
      <c r="H99" t="s">
        <v>333</v>
      </c>
      <c r="I99">
        <v>67.3</v>
      </c>
      <c r="P99" s="5" t="s">
        <v>334</v>
      </c>
      <c r="T99" s="5"/>
    </row>
    <row r="100" spans="7:20" x14ac:dyDescent="0.25">
      <c r="G100" t="s">
        <v>119</v>
      </c>
      <c r="H100" t="s">
        <v>335</v>
      </c>
      <c r="I100">
        <v>35</v>
      </c>
      <c r="P100" s="5" t="s">
        <v>203</v>
      </c>
      <c r="T100" s="5"/>
    </row>
    <row r="101" spans="7:20" x14ac:dyDescent="0.25">
      <c r="G101" t="s">
        <v>119</v>
      </c>
      <c r="H101" t="s">
        <v>336</v>
      </c>
      <c r="I101">
        <v>20.7</v>
      </c>
      <c r="P101" s="5" t="s">
        <v>337</v>
      </c>
      <c r="T101" s="5"/>
    </row>
    <row r="102" spans="7:20" x14ac:dyDescent="0.25">
      <c r="G102" t="s">
        <v>119</v>
      </c>
      <c r="H102" t="s">
        <v>338</v>
      </c>
      <c r="I102">
        <v>23.1</v>
      </c>
      <c r="P102" s="5" t="s">
        <v>339</v>
      </c>
      <c r="T102" s="5"/>
    </row>
    <row r="103" spans="7:20" x14ac:dyDescent="0.25">
      <c r="G103" t="s">
        <v>119</v>
      </c>
      <c r="H103" t="s">
        <v>340</v>
      </c>
      <c r="I103">
        <v>26.7</v>
      </c>
      <c r="P103" s="5" t="s">
        <v>341</v>
      </c>
      <c r="T103" s="5"/>
    </row>
    <row r="104" spans="7:20" x14ac:dyDescent="0.25">
      <c r="G104" t="s">
        <v>119</v>
      </c>
      <c r="H104" t="s">
        <v>342</v>
      </c>
      <c r="I104">
        <v>21.4</v>
      </c>
      <c r="P104" s="17" t="s">
        <v>1136</v>
      </c>
      <c r="Q104" s="17"/>
      <c r="T104" s="5"/>
    </row>
    <row r="105" spans="7:20" x14ac:dyDescent="0.25">
      <c r="G105" t="s">
        <v>119</v>
      </c>
      <c r="H105" t="s">
        <v>343</v>
      </c>
      <c r="I105">
        <v>22.5</v>
      </c>
      <c r="P105" s="5" t="s">
        <v>344</v>
      </c>
      <c r="T105" s="5"/>
    </row>
    <row r="106" spans="7:20" x14ac:dyDescent="0.25">
      <c r="G106" t="s">
        <v>119</v>
      </c>
      <c r="H106" t="s">
        <v>345</v>
      </c>
      <c r="I106">
        <v>29</v>
      </c>
      <c r="P106" s="5" t="s">
        <v>346</v>
      </c>
      <c r="T106" s="5"/>
    </row>
    <row r="107" spans="7:20" x14ac:dyDescent="0.25">
      <c r="G107" t="s">
        <v>119</v>
      </c>
      <c r="H107" t="s">
        <v>347</v>
      </c>
      <c r="I107">
        <v>36</v>
      </c>
      <c r="P107" s="5" t="s">
        <v>348</v>
      </c>
      <c r="T107" s="5"/>
    </row>
    <row r="108" spans="7:20" x14ac:dyDescent="0.25">
      <c r="G108" t="s">
        <v>119</v>
      </c>
      <c r="H108" t="s">
        <v>349</v>
      </c>
      <c r="I108">
        <v>40</v>
      </c>
      <c r="P108" s="5" t="s">
        <v>350</v>
      </c>
      <c r="T108" s="5"/>
    </row>
    <row r="109" spans="7:20" x14ac:dyDescent="0.25">
      <c r="G109" t="s">
        <v>119</v>
      </c>
      <c r="H109" t="s">
        <v>351</v>
      </c>
      <c r="I109">
        <v>38</v>
      </c>
      <c r="P109" s="5" t="s">
        <v>352</v>
      </c>
      <c r="T109" s="5"/>
    </row>
    <row r="110" spans="7:20" x14ac:dyDescent="0.25">
      <c r="G110" t="s">
        <v>119</v>
      </c>
      <c r="H110" t="s">
        <v>353</v>
      </c>
      <c r="I110">
        <v>55</v>
      </c>
      <c r="P110" s="5" t="s">
        <v>354</v>
      </c>
      <c r="T110" s="5"/>
    </row>
    <row r="111" spans="7:20" x14ac:dyDescent="0.25">
      <c r="G111" t="s">
        <v>119</v>
      </c>
      <c r="H111" t="s">
        <v>355</v>
      </c>
      <c r="I111">
        <v>39.5</v>
      </c>
      <c r="P111" s="5" t="s">
        <v>356</v>
      </c>
      <c r="T111" s="5"/>
    </row>
    <row r="112" spans="7:20" x14ac:dyDescent="0.25">
      <c r="G112" t="s">
        <v>119</v>
      </c>
      <c r="H112" t="s">
        <v>357</v>
      </c>
      <c r="I112">
        <v>65</v>
      </c>
      <c r="P112" s="5" t="s">
        <v>358</v>
      </c>
      <c r="T112" s="5"/>
    </row>
    <row r="113" spans="7:20" x14ac:dyDescent="0.25">
      <c r="G113" t="s">
        <v>119</v>
      </c>
      <c r="H113" t="s">
        <v>359</v>
      </c>
      <c r="I113">
        <v>35</v>
      </c>
      <c r="P113" s="5" t="s">
        <v>360</v>
      </c>
      <c r="T113" s="5"/>
    </row>
    <row r="114" spans="7:20" x14ac:dyDescent="0.25">
      <c r="G114" t="s">
        <v>119</v>
      </c>
      <c r="H114" t="s">
        <v>361</v>
      </c>
      <c r="I114">
        <v>30.3</v>
      </c>
      <c r="P114" s="5" t="s">
        <v>362</v>
      </c>
      <c r="T114" s="5"/>
    </row>
    <row r="115" spans="7:20" x14ac:dyDescent="0.25">
      <c r="G115" t="s">
        <v>119</v>
      </c>
      <c r="H115" t="s">
        <v>363</v>
      </c>
      <c r="I115">
        <v>13.2</v>
      </c>
      <c r="P115" s="5" t="s">
        <v>1137</v>
      </c>
      <c r="T115" s="5"/>
    </row>
    <row r="116" spans="7:20" x14ac:dyDescent="0.25">
      <c r="G116" t="s">
        <v>119</v>
      </c>
      <c r="H116" t="s">
        <v>364</v>
      </c>
      <c r="I116">
        <v>26.9</v>
      </c>
      <c r="P116" s="17" t="s">
        <v>1138</v>
      </c>
      <c r="Q116" s="17"/>
      <c r="T116" s="5"/>
    </row>
    <row r="117" spans="7:20" x14ac:dyDescent="0.25">
      <c r="G117" t="s">
        <v>119</v>
      </c>
      <c r="H117" t="s">
        <v>365</v>
      </c>
      <c r="I117">
        <v>39.4</v>
      </c>
      <c r="P117" s="5" t="s">
        <v>366</v>
      </c>
      <c r="T117" s="5"/>
    </row>
    <row r="118" spans="7:20" x14ac:dyDescent="0.25">
      <c r="G118" t="s">
        <v>119</v>
      </c>
      <c r="H118" t="s">
        <v>367</v>
      </c>
      <c r="I118">
        <v>22</v>
      </c>
      <c r="P118" s="5" t="s">
        <v>368</v>
      </c>
      <c r="T118" s="5"/>
    </row>
    <row r="119" spans="7:20" x14ac:dyDescent="0.25">
      <c r="G119" t="s">
        <v>119</v>
      </c>
      <c r="H119" t="s">
        <v>369</v>
      </c>
      <c r="I119">
        <v>23</v>
      </c>
      <c r="P119" s="5" t="s">
        <v>370</v>
      </c>
      <c r="T119" s="5"/>
    </row>
    <row r="120" spans="7:20" x14ac:dyDescent="0.25">
      <c r="G120" t="s">
        <v>119</v>
      </c>
      <c r="H120" t="s">
        <v>371</v>
      </c>
      <c r="I120">
        <v>35.1</v>
      </c>
      <c r="P120" s="5" t="s">
        <v>372</v>
      </c>
      <c r="T120" s="5"/>
    </row>
    <row r="121" spans="7:20" x14ac:dyDescent="0.25">
      <c r="G121" t="s">
        <v>119</v>
      </c>
      <c r="H121" t="s">
        <v>373</v>
      </c>
      <c r="I121">
        <v>35</v>
      </c>
      <c r="P121" s="5" t="s">
        <v>374</v>
      </c>
      <c r="T121" s="5"/>
    </row>
    <row r="122" spans="7:20" x14ac:dyDescent="0.25">
      <c r="G122" t="s">
        <v>119</v>
      </c>
      <c r="H122" t="s">
        <v>375</v>
      </c>
      <c r="I122">
        <v>22</v>
      </c>
      <c r="P122" s="5" t="s">
        <v>376</v>
      </c>
      <c r="T122" s="5"/>
    </row>
    <row r="123" spans="7:20" x14ac:dyDescent="0.25">
      <c r="G123" t="s">
        <v>119</v>
      </c>
      <c r="H123" t="s">
        <v>377</v>
      </c>
      <c r="I123">
        <v>54.9</v>
      </c>
      <c r="P123" s="5" t="s">
        <v>378</v>
      </c>
      <c r="T123" s="5"/>
    </row>
    <row r="124" spans="7:20" x14ac:dyDescent="0.25">
      <c r="G124" t="s">
        <v>119</v>
      </c>
      <c r="H124" t="s">
        <v>379</v>
      </c>
      <c r="I124">
        <v>57.7</v>
      </c>
      <c r="P124" s="5" t="s">
        <v>380</v>
      </c>
      <c r="T124" s="5"/>
    </row>
    <row r="125" spans="7:20" x14ac:dyDescent="0.25">
      <c r="G125" t="s">
        <v>119</v>
      </c>
      <c r="H125" t="s">
        <v>381</v>
      </c>
      <c r="I125">
        <v>32.9</v>
      </c>
      <c r="P125" s="5" t="s">
        <v>382</v>
      </c>
      <c r="T125" s="5"/>
    </row>
    <row r="126" spans="7:20" x14ac:dyDescent="0.25">
      <c r="G126" t="s">
        <v>119</v>
      </c>
      <c r="H126" t="s">
        <v>383</v>
      </c>
      <c r="I126">
        <v>38</v>
      </c>
      <c r="P126" s="5" t="s">
        <v>384</v>
      </c>
      <c r="T126" s="5"/>
    </row>
    <row r="127" spans="7:20" x14ac:dyDescent="0.25">
      <c r="G127" t="s">
        <v>119</v>
      </c>
      <c r="H127" t="s">
        <v>385</v>
      </c>
      <c r="I127">
        <v>32</v>
      </c>
      <c r="P127" s="5" t="s">
        <v>386</v>
      </c>
      <c r="T127" s="5"/>
    </row>
    <row r="128" spans="7:20" x14ac:dyDescent="0.25">
      <c r="G128" t="s">
        <v>119</v>
      </c>
      <c r="H128" t="s">
        <v>387</v>
      </c>
      <c r="I128">
        <v>39.5</v>
      </c>
      <c r="P128" s="5" t="s">
        <v>388</v>
      </c>
      <c r="T128" s="5"/>
    </row>
    <row r="129" spans="7:20" x14ac:dyDescent="0.25">
      <c r="G129" t="s">
        <v>119</v>
      </c>
      <c r="H129" t="s">
        <v>389</v>
      </c>
      <c r="I129">
        <v>34</v>
      </c>
      <c r="P129" s="5" t="s">
        <v>390</v>
      </c>
      <c r="T129" s="5"/>
    </row>
    <row r="130" spans="7:20" x14ac:dyDescent="0.25">
      <c r="G130" t="s">
        <v>119</v>
      </c>
      <c r="H130" t="s">
        <v>391</v>
      </c>
      <c r="I130">
        <v>55</v>
      </c>
      <c r="P130" s="5" t="s">
        <v>392</v>
      </c>
      <c r="T130" s="5"/>
    </row>
    <row r="131" spans="7:20" x14ac:dyDescent="0.25">
      <c r="G131" t="s">
        <v>119</v>
      </c>
      <c r="H131" t="s">
        <v>393</v>
      </c>
      <c r="I131">
        <v>39</v>
      </c>
      <c r="P131" s="5" t="s">
        <v>394</v>
      </c>
      <c r="T131" s="5"/>
    </row>
    <row r="132" spans="7:20" x14ac:dyDescent="0.25">
      <c r="G132" t="s">
        <v>119</v>
      </c>
      <c r="H132" t="s">
        <v>395</v>
      </c>
      <c r="I132">
        <v>65.099999999999994</v>
      </c>
      <c r="P132" s="5" t="s">
        <v>396</v>
      </c>
      <c r="T132" s="5"/>
    </row>
    <row r="133" spans="7:20" x14ac:dyDescent="0.25">
      <c r="G133" t="s">
        <v>119</v>
      </c>
      <c r="H133" t="s">
        <v>397</v>
      </c>
      <c r="I133">
        <v>56</v>
      </c>
      <c r="P133" s="5" t="s">
        <v>398</v>
      </c>
      <c r="T133" s="5"/>
    </row>
    <row r="134" spans="7:20" x14ac:dyDescent="0.25">
      <c r="G134" t="s">
        <v>119</v>
      </c>
      <c r="H134" t="s">
        <v>399</v>
      </c>
      <c r="I134">
        <v>39.700000000000003</v>
      </c>
      <c r="P134" s="5" t="s">
        <v>400</v>
      </c>
      <c r="T134" s="5"/>
    </row>
    <row r="135" spans="7:20" x14ac:dyDescent="0.25">
      <c r="G135" t="s">
        <v>119</v>
      </c>
      <c r="H135" t="s">
        <v>401</v>
      </c>
      <c r="I135">
        <v>23</v>
      </c>
      <c r="P135" s="5" t="s">
        <v>402</v>
      </c>
      <c r="T135" s="5"/>
    </row>
    <row r="136" spans="7:20" x14ac:dyDescent="0.25">
      <c r="G136" t="s">
        <v>119</v>
      </c>
      <c r="H136" t="s">
        <v>403</v>
      </c>
      <c r="I136">
        <v>37.299999999999997</v>
      </c>
      <c r="P136" s="5" t="s">
        <v>404</v>
      </c>
      <c r="T136" s="5"/>
    </row>
    <row r="137" spans="7:20" x14ac:dyDescent="0.25">
      <c r="G137" t="s">
        <v>119</v>
      </c>
      <c r="H137" t="s">
        <v>405</v>
      </c>
      <c r="I137">
        <v>40</v>
      </c>
      <c r="P137" s="5" t="s">
        <v>406</v>
      </c>
      <c r="T137" s="5"/>
    </row>
    <row r="138" spans="7:20" x14ac:dyDescent="0.25">
      <c r="G138" t="s">
        <v>119</v>
      </c>
      <c r="H138" t="s">
        <v>407</v>
      </c>
      <c r="I138">
        <v>39</v>
      </c>
      <c r="P138" s="5" t="s">
        <v>408</v>
      </c>
      <c r="T138" s="5"/>
    </row>
    <row r="139" spans="7:20" x14ac:dyDescent="0.25">
      <c r="G139" t="s">
        <v>119</v>
      </c>
      <c r="H139" t="s">
        <v>409</v>
      </c>
      <c r="I139">
        <v>21</v>
      </c>
      <c r="P139" s="5" t="s">
        <v>410</v>
      </c>
      <c r="T139" s="5"/>
    </row>
    <row r="140" spans="7:20" x14ac:dyDescent="0.25">
      <c r="G140" t="s">
        <v>119</v>
      </c>
      <c r="H140" t="s">
        <v>411</v>
      </c>
      <c r="I140">
        <v>34</v>
      </c>
      <c r="P140" s="5" t="s">
        <v>412</v>
      </c>
      <c r="T140" s="5"/>
    </row>
    <row r="141" spans="7:20" x14ac:dyDescent="0.25">
      <c r="G141" t="s">
        <v>119</v>
      </c>
      <c r="H141" t="s">
        <v>413</v>
      </c>
      <c r="I141">
        <v>32.299999999999997</v>
      </c>
      <c r="P141" s="5" t="s">
        <v>414</v>
      </c>
      <c r="T141" s="5"/>
    </row>
    <row r="142" spans="7:20" x14ac:dyDescent="0.25">
      <c r="G142" t="s">
        <v>119</v>
      </c>
      <c r="H142" t="s">
        <v>415</v>
      </c>
      <c r="I142">
        <v>20.6</v>
      </c>
      <c r="P142" s="5" t="s">
        <v>416</v>
      </c>
      <c r="T142" s="5"/>
    </row>
    <row r="143" spans="7:20" x14ac:dyDescent="0.25">
      <c r="G143" t="s">
        <v>119</v>
      </c>
      <c r="H143" t="s">
        <v>417</v>
      </c>
      <c r="I143">
        <v>19.8</v>
      </c>
      <c r="P143" s="5" t="s">
        <v>418</v>
      </c>
      <c r="T143" s="5"/>
    </row>
    <row r="144" spans="7:20" x14ac:dyDescent="0.25">
      <c r="G144" t="s">
        <v>119</v>
      </c>
      <c r="H144" t="s">
        <v>419</v>
      </c>
      <c r="I144">
        <v>20.5</v>
      </c>
      <c r="P144" s="5" t="s">
        <v>420</v>
      </c>
      <c r="T144" s="5"/>
    </row>
    <row r="145" spans="7:20" x14ac:dyDescent="0.25">
      <c r="G145" t="s">
        <v>119</v>
      </c>
      <c r="H145" t="s">
        <v>421</v>
      </c>
      <c r="I145">
        <v>31</v>
      </c>
      <c r="P145" s="5" t="s">
        <v>422</v>
      </c>
      <c r="T145" s="5"/>
    </row>
    <row r="146" spans="7:20" x14ac:dyDescent="0.25">
      <c r="G146" t="s">
        <v>119</v>
      </c>
      <c r="H146" t="s">
        <v>423</v>
      </c>
      <c r="I146">
        <v>22</v>
      </c>
      <c r="P146" s="5" t="s">
        <v>424</v>
      </c>
      <c r="T146" s="5"/>
    </row>
    <row r="147" spans="7:20" x14ac:dyDescent="0.25">
      <c r="G147" t="s">
        <v>119</v>
      </c>
      <c r="H147" t="s">
        <v>425</v>
      </c>
      <c r="I147">
        <v>20.9</v>
      </c>
      <c r="P147" s="5" t="s">
        <v>426</v>
      </c>
      <c r="T147" s="5"/>
    </row>
    <row r="148" spans="7:20" x14ac:dyDescent="0.25">
      <c r="G148" t="s">
        <v>119</v>
      </c>
      <c r="H148" t="s">
        <v>427</v>
      </c>
      <c r="I148">
        <v>20.03</v>
      </c>
      <c r="P148" s="5" t="s">
        <v>428</v>
      </c>
      <c r="T148" s="5"/>
    </row>
    <row r="149" spans="7:20" x14ac:dyDescent="0.25">
      <c r="G149" t="s">
        <v>119</v>
      </c>
      <c r="H149" t="s">
        <v>429</v>
      </c>
      <c r="I149">
        <v>20.5</v>
      </c>
      <c r="P149" s="5" t="s">
        <v>430</v>
      </c>
      <c r="T149" s="5"/>
    </row>
    <row r="150" spans="7:20" x14ac:dyDescent="0.25">
      <c r="G150" t="s">
        <v>119</v>
      </c>
      <c r="H150" t="s">
        <v>431</v>
      </c>
      <c r="I150">
        <v>34</v>
      </c>
      <c r="P150" s="5" t="s">
        <v>432</v>
      </c>
      <c r="T150" s="5"/>
    </row>
    <row r="151" spans="7:20" x14ac:dyDescent="0.25">
      <c r="G151" t="s">
        <v>119</v>
      </c>
      <c r="H151" t="s">
        <v>433</v>
      </c>
      <c r="I151">
        <v>31.91</v>
      </c>
      <c r="P151" s="5" t="s">
        <v>434</v>
      </c>
      <c r="T151" s="5"/>
    </row>
    <row r="152" spans="7:20" x14ac:dyDescent="0.25">
      <c r="G152" t="s">
        <v>119</v>
      </c>
      <c r="H152" t="s">
        <v>435</v>
      </c>
      <c r="I152">
        <v>35.5</v>
      </c>
      <c r="P152" s="5" t="s">
        <v>436</v>
      </c>
      <c r="T152" s="5"/>
    </row>
    <row r="153" spans="7:20" x14ac:dyDescent="0.25">
      <c r="G153" t="s">
        <v>119</v>
      </c>
      <c r="H153" t="s">
        <v>437</v>
      </c>
      <c r="I153">
        <v>19.89</v>
      </c>
      <c r="P153" s="5" t="s">
        <v>438</v>
      </c>
      <c r="T153" s="5"/>
    </row>
    <row r="154" spans="7:20" x14ac:dyDescent="0.25">
      <c r="G154" t="s">
        <v>119</v>
      </c>
      <c r="H154" t="s">
        <v>439</v>
      </c>
      <c r="I154">
        <v>33.61</v>
      </c>
      <c r="P154" s="5" t="s">
        <v>440</v>
      </c>
      <c r="T154" s="5"/>
    </row>
    <row r="155" spans="7:20" x14ac:dyDescent="0.25">
      <c r="G155" t="s">
        <v>119</v>
      </c>
      <c r="H155" t="s">
        <v>441</v>
      </c>
      <c r="I155">
        <v>19.53</v>
      </c>
      <c r="P155" s="5" t="s">
        <v>442</v>
      </c>
      <c r="T155" s="5"/>
    </row>
    <row r="156" spans="7:20" x14ac:dyDescent="0.25">
      <c r="G156" t="s">
        <v>119</v>
      </c>
      <c r="H156" t="s">
        <v>443</v>
      </c>
      <c r="I156">
        <v>33</v>
      </c>
      <c r="P156" s="5" t="s">
        <v>444</v>
      </c>
      <c r="T156" s="5"/>
    </row>
    <row r="157" spans="7:20" x14ac:dyDescent="0.25">
      <c r="G157" t="s">
        <v>119</v>
      </c>
      <c r="H157" t="s">
        <v>445</v>
      </c>
      <c r="I157">
        <v>20.7</v>
      </c>
      <c r="P157" s="5" t="s">
        <v>446</v>
      </c>
      <c r="T157" s="5"/>
    </row>
    <row r="158" spans="7:20" x14ac:dyDescent="0.25">
      <c r="G158" t="s">
        <v>119</v>
      </c>
      <c r="H158" t="s">
        <v>447</v>
      </c>
      <c r="I158">
        <v>21</v>
      </c>
      <c r="P158" s="5" t="s">
        <v>448</v>
      </c>
      <c r="T158" s="5"/>
    </row>
    <row r="159" spans="7:20" x14ac:dyDescent="0.25">
      <c r="G159" t="s">
        <v>119</v>
      </c>
      <c r="H159" t="s">
        <v>449</v>
      </c>
      <c r="I159">
        <v>38.08</v>
      </c>
      <c r="P159" s="5" t="s">
        <v>450</v>
      </c>
      <c r="T159" s="5"/>
    </row>
    <row r="160" spans="7:20" x14ac:dyDescent="0.25">
      <c r="G160" t="s">
        <v>127</v>
      </c>
      <c r="H160" t="s">
        <v>451</v>
      </c>
      <c r="I160">
        <v>24.8</v>
      </c>
      <c r="P160" s="5" t="s">
        <v>452</v>
      </c>
      <c r="T160" s="5"/>
    </row>
    <row r="161" spans="7:20" x14ac:dyDescent="0.25">
      <c r="G161" t="s">
        <v>127</v>
      </c>
      <c r="H161" t="s">
        <v>453</v>
      </c>
      <c r="I161">
        <v>20.8</v>
      </c>
      <c r="P161" s="5" t="s">
        <v>454</v>
      </c>
      <c r="T161" s="5"/>
    </row>
    <row r="162" spans="7:20" x14ac:dyDescent="0.25">
      <c r="G162" t="s">
        <v>123</v>
      </c>
      <c r="H162" t="s">
        <v>455</v>
      </c>
      <c r="I162" t="s">
        <v>176</v>
      </c>
      <c r="P162" s="5" t="s">
        <v>456</v>
      </c>
      <c r="T162" s="5"/>
    </row>
    <row r="163" spans="7:20" x14ac:dyDescent="0.25">
      <c r="G163" t="s">
        <v>131</v>
      </c>
      <c r="H163" t="s">
        <v>457</v>
      </c>
      <c r="I163">
        <v>33</v>
      </c>
      <c r="P163" s="5" t="s">
        <v>458</v>
      </c>
      <c r="T163" s="5"/>
    </row>
    <row r="164" spans="7:20" x14ac:dyDescent="0.25">
      <c r="G164" t="s">
        <v>131</v>
      </c>
      <c r="H164" t="s">
        <v>459</v>
      </c>
      <c r="I164">
        <v>24.2</v>
      </c>
      <c r="P164" s="5" t="s">
        <v>460</v>
      </c>
      <c r="T164" s="5"/>
    </row>
    <row r="165" spans="7:20" x14ac:dyDescent="0.25">
      <c r="G165" t="s">
        <v>131</v>
      </c>
      <c r="H165" t="s">
        <v>461</v>
      </c>
      <c r="I165" t="s">
        <v>176</v>
      </c>
      <c r="P165" s="5" t="s">
        <v>462</v>
      </c>
      <c r="T165" s="5"/>
    </row>
    <row r="166" spans="7:20" x14ac:dyDescent="0.25">
      <c r="G166" t="s">
        <v>131</v>
      </c>
      <c r="H166" t="s">
        <v>463</v>
      </c>
      <c r="I166">
        <v>17</v>
      </c>
      <c r="P166" s="5" t="s">
        <v>464</v>
      </c>
      <c r="T166" s="5"/>
    </row>
    <row r="167" spans="7:20" x14ac:dyDescent="0.25">
      <c r="G167" t="s">
        <v>131</v>
      </c>
      <c r="H167" t="s">
        <v>465</v>
      </c>
      <c r="I167">
        <v>34.4</v>
      </c>
      <c r="P167" s="5" t="s">
        <v>466</v>
      </c>
      <c r="T167" s="5"/>
    </row>
    <row r="168" spans="7:20" x14ac:dyDescent="0.25">
      <c r="G168" t="s">
        <v>131</v>
      </c>
      <c r="H168" t="s">
        <v>467</v>
      </c>
      <c r="I168">
        <v>28</v>
      </c>
      <c r="P168" s="5" t="s">
        <v>468</v>
      </c>
      <c r="T168" s="5"/>
    </row>
    <row r="169" spans="7:20" x14ac:dyDescent="0.25">
      <c r="G169" t="s">
        <v>131</v>
      </c>
      <c r="H169" t="s">
        <v>469</v>
      </c>
      <c r="I169">
        <v>39.9</v>
      </c>
      <c r="P169" s="5" t="s">
        <v>470</v>
      </c>
      <c r="T169" s="5"/>
    </row>
    <row r="170" spans="7:20" x14ac:dyDescent="0.25">
      <c r="G170" t="s">
        <v>131</v>
      </c>
      <c r="H170" t="s">
        <v>471</v>
      </c>
      <c r="I170">
        <v>21</v>
      </c>
      <c r="P170" s="5" t="s">
        <v>472</v>
      </c>
      <c r="T170" s="5"/>
    </row>
    <row r="171" spans="7:20" x14ac:dyDescent="0.25">
      <c r="G171" t="s">
        <v>131</v>
      </c>
      <c r="H171" t="s">
        <v>473</v>
      </c>
      <c r="I171">
        <v>17</v>
      </c>
      <c r="P171" s="5" t="s">
        <v>474</v>
      </c>
      <c r="T171" s="5"/>
    </row>
    <row r="172" spans="7:20" x14ac:dyDescent="0.25">
      <c r="G172" t="s">
        <v>131</v>
      </c>
      <c r="H172" t="s">
        <v>475</v>
      </c>
      <c r="I172">
        <v>21.8</v>
      </c>
      <c r="P172" s="5" t="s">
        <v>476</v>
      </c>
      <c r="T172" s="5"/>
    </row>
    <row r="173" spans="7:20" x14ac:dyDescent="0.25">
      <c r="G173" t="s">
        <v>131</v>
      </c>
      <c r="H173" t="s">
        <v>477</v>
      </c>
      <c r="I173">
        <v>32.18</v>
      </c>
      <c r="P173" s="17" t="s">
        <v>1139</v>
      </c>
      <c r="Q173" s="17"/>
      <c r="T173" s="5"/>
    </row>
    <row r="174" spans="7:20" x14ac:dyDescent="0.25">
      <c r="G174" t="s">
        <v>134</v>
      </c>
      <c r="H174" t="s">
        <v>478</v>
      </c>
      <c r="I174">
        <v>35.299999999999997</v>
      </c>
      <c r="P174" s="5" t="s">
        <v>479</v>
      </c>
      <c r="T174" s="5"/>
    </row>
    <row r="175" spans="7:20" x14ac:dyDescent="0.25">
      <c r="G175" t="s">
        <v>134</v>
      </c>
      <c r="H175" t="s">
        <v>480</v>
      </c>
      <c r="I175">
        <v>35</v>
      </c>
      <c r="P175" s="5" t="s">
        <v>481</v>
      </c>
      <c r="T175" s="5"/>
    </row>
    <row r="176" spans="7:20" x14ac:dyDescent="0.25">
      <c r="G176" t="s">
        <v>134</v>
      </c>
      <c r="H176" t="s">
        <v>482</v>
      </c>
      <c r="I176">
        <v>40.4</v>
      </c>
      <c r="P176" s="5" t="s">
        <v>483</v>
      </c>
      <c r="T176" s="5"/>
    </row>
    <row r="177" spans="7:20" x14ac:dyDescent="0.25">
      <c r="G177" t="s">
        <v>134</v>
      </c>
      <c r="H177" t="s">
        <v>484</v>
      </c>
      <c r="I177">
        <v>34.9</v>
      </c>
      <c r="P177" s="5" t="s">
        <v>485</v>
      </c>
      <c r="T177" s="5"/>
    </row>
    <row r="178" spans="7:20" x14ac:dyDescent="0.25">
      <c r="G178" t="s">
        <v>134</v>
      </c>
      <c r="H178" t="s">
        <v>486</v>
      </c>
      <c r="I178">
        <v>30.8</v>
      </c>
      <c r="P178" s="5" t="s">
        <v>487</v>
      </c>
      <c r="T178" s="5"/>
    </row>
    <row r="179" spans="7:20" x14ac:dyDescent="0.25">
      <c r="G179" t="s">
        <v>134</v>
      </c>
      <c r="H179" t="s">
        <v>488</v>
      </c>
      <c r="I179">
        <v>30</v>
      </c>
      <c r="P179" s="5" t="s">
        <v>489</v>
      </c>
      <c r="T179" s="5"/>
    </row>
    <row r="180" spans="7:20" x14ac:dyDescent="0.25">
      <c r="G180" t="s">
        <v>134</v>
      </c>
      <c r="H180" t="s">
        <v>490</v>
      </c>
      <c r="I180">
        <v>28</v>
      </c>
      <c r="P180" s="5" t="s">
        <v>491</v>
      </c>
      <c r="T180" s="5"/>
    </row>
    <row r="181" spans="7:20" x14ac:dyDescent="0.25">
      <c r="G181" t="s">
        <v>134</v>
      </c>
      <c r="H181" t="s">
        <v>492</v>
      </c>
      <c r="I181">
        <v>31.6</v>
      </c>
      <c r="P181" s="5" t="s">
        <v>493</v>
      </c>
      <c r="T181" s="5"/>
    </row>
    <row r="182" spans="7:20" x14ac:dyDescent="0.25">
      <c r="G182" t="s">
        <v>134</v>
      </c>
      <c r="H182" t="s">
        <v>494</v>
      </c>
      <c r="I182">
        <v>32</v>
      </c>
      <c r="P182" s="5" t="s">
        <v>495</v>
      </c>
      <c r="T182" s="5"/>
    </row>
    <row r="183" spans="7:20" x14ac:dyDescent="0.25">
      <c r="G183" t="s">
        <v>134</v>
      </c>
      <c r="H183" t="s">
        <v>496</v>
      </c>
      <c r="I183">
        <v>29</v>
      </c>
      <c r="P183" s="5" t="s">
        <v>497</v>
      </c>
      <c r="T183" s="5"/>
    </row>
    <row r="184" spans="7:20" x14ac:dyDescent="0.25">
      <c r="G184" t="s">
        <v>134</v>
      </c>
      <c r="H184" t="s">
        <v>498</v>
      </c>
      <c r="I184">
        <v>23</v>
      </c>
      <c r="P184" s="5" t="s">
        <v>499</v>
      </c>
      <c r="T184" s="5"/>
    </row>
    <row r="185" spans="7:20" x14ac:dyDescent="0.25">
      <c r="G185" t="s">
        <v>134</v>
      </c>
      <c r="H185" t="s">
        <v>500</v>
      </c>
      <c r="I185">
        <v>44.4</v>
      </c>
      <c r="P185" s="5" t="s">
        <v>267</v>
      </c>
      <c r="T185" s="5"/>
    </row>
    <row r="186" spans="7:20" x14ac:dyDescent="0.25">
      <c r="G186" t="s">
        <v>134</v>
      </c>
      <c r="H186" t="s">
        <v>501</v>
      </c>
      <c r="I186">
        <v>27.3</v>
      </c>
      <c r="P186" s="5" t="s">
        <v>175</v>
      </c>
      <c r="T186" s="5"/>
    </row>
    <row r="187" spans="7:20" x14ac:dyDescent="0.25">
      <c r="G187" t="s">
        <v>134</v>
      </c>
      <c r="H187" t="s">
        <v>502</v>
      </c>
      <c r="I187">
        <v>20.8</v>
      </c>
      <c r="P187" s="5" t="s">
        <v>503</v>
      </c>
      <c r="T187" s="5"/>
    </row>
    <row r="188" spans="7:20" x14ac:dyDescent="0.25">
      <c r="G188" t="s">
        <v>134</v>
      </c>
      <c r="H188" t="s">
        <v>504</v>
      </c>
      <c r="I188">
        <v>43.11</v>
      </c>
      <c r="P188" s="5" t="s">
        <v>505</v>
      </c>
      <c r="T188" s="5"/>
    </row>
    <row r="189" spans="7:20" x14ac:dyDescent="0.25">
      <c r="G189" t="s">
        <v>134</v>
      </c>
      <c r="H189" t="s">
        <v>506</v>
      </c>
      <c r="I189">
        <v>28.6</v>
      </c>
      <c r="P189" s="5" t="s">
        <v>507</v>
      </c>
      <c r="T189" s="5"/>
    </row>
    <row r="190" spans="7:20" x14ac:dyDescent="0.25">
      <c r="G190" t="s">
        <v>138</v>
      </c>
      <c r="H190" t="s">
        <v>508</v>
      </c>
      <c r="I190">
        <v>23.6</v>
      </c>
      <c r="P190" s="5" t="s">
        <v>509</v>
      </c>
      <c r="T190" s="5"/>
    </row>
    <row r="191" spans="7:20" x14ac:dyDescent="0.25">
      <c r="G191" t="s">
        <v>138</v>
      </c>
      <c r="H191" t="s">
        <v>510</v>
      </c>
      <c r="I191">
        <v>26.9</v>
      </c>
      <c r="P191" s="5" t="s">
        <v>278</v>
      </c>
      <c r="T191" s="5"/>
    </row>
    <row r="192" spans="7:20" x14ac:dyDescent="0.25">
      <c r="G192" t="s">
        <v>138</v>
      </c>
      <c r="H192" t="s">
        <v>511</v>
      </c>
      <c r="I192">
        <v>26.5</v>
      </c>
      <c r="P192" s="5" t="s">
        <v>512</v>
      </c>
      <c r="T192" s="5"/>
    </row>
    <row r="193" spans="7:20" x14ac:dyDescent="0.25">
      <c r="G193" t="s">
        <v>138</v>
      </c>
      <c r="H193" t="s">
        <v>513</v>
      </c>
      <c r="I193">
        <v>47</v>
      </c>
      <c r="P193" s="5" t="s">
        <v>284</v>
      </c>
      <c r="T193" s="5"/>
    </row>
    <row r="194" spans="7:20" x14ac:dyDescent="0.25">
      <c r="G194" t="s">
        <v>138</v>
      </c>
      <c r="H194" t="s">
        <v>514</v>
      </c>
      <c r="I194">
        <v>34</v>
      </c>
      <c r="P194" s="5" t="s">
        <v>515</v>
      </c>
      <c r="T194" s="5"/>
    </row>
    <row r="195" spans="7:20" x14ac:dyDescent="0.25">
      <c r="G195" t="s">
        <v>138</v>
      </c>
      <c r="H195" t="s">
        <v>516</v>
      </c>
      <c r="I195">
        <v>31.7</v>
      </c>
      <c r="P195" s="5" t="s">
        <v>517</v>
      </c>
      <c r="T195" s="5"/>
    </row>
    <row r="196" spans="7:20" x14ac:dyDescent="0.25">
      <c r="G196" t="s">
        <v>138</v>
      </c>
      <c r="H196" t="s">
        <v>518</v>
      </c>
      <c r="I196">
        <v>30.4</v>
      </c>
      <c r="P196" s="5" t="s">
        <v>1188</v>
      </c>
      <c r="T196" s="5"/>
    </row>
    <row r="197" spans="7:20" x14ac:dyDescent="0.25">
      <c r="G197" t="s">
        <v>519</v>
      </c>
      <c r="H197" t="s">
        <v>520</v>
      </c>
      <c r="I197">
        <v>31.4</v>
      </c>
      <c r="P197" s="5" t="s">
        <v>521</v>
      </c>
      <c r="T197" s="5"/>
    </row>
    <row r="198" spans="7:20" x14ac:dyDescent="0.25">
      <c r="G198" t="s">
        <v>519</v>
      </c>
      <c r="H198" t="s">
        <v>522</v>
      </c>
      <c r="I198">
        <v>41.1</v>
      </c>
      <c r="P198" s="5" t="s">
        <v>523</v>
      </c>
      <c r="T198" s="5"/>
    </row>
    <row r="199" spans="7:20" x14ac:dyDescent="0.25">
      <c r="G199" t="s">
        <v>65</v>
      </c>
      <c r="H199" t="s">
        <v>524</v>
      </c>
      <c r="I199">
        <v>30.4</v>
      </c>
      <c r="T199" s="5"/>
    </row>
    <row r="200" spans="7:20" x14ac:dyDescent="0.25">
      <c r="G200" t="s">
        <v>65</v>
      </c>
      <c r="H200" t="s">
        <v>525</v>
      </c>
      <c r="I200">
        <v>33.9</v>
      </c>
      <c r="T200" s="5"/>
    </row>
    <row r="201" spans="7:20" x14ac:dyDescent="0.25">
      <c r="G201" t="s">
        <v>65</v>
      </c>
      <c r="H201" t="s">
        <v>526</v>
      </c>
      <c r="I201">
        <v>34.5</v>
      </c>
    </row>
    <row r="202" spans="7:20" x14ac:dyDescent="0.25">
      <c r="G202" t="s">
        <v>153</v>
      </c>
      <c r="H202" t="s">
        <v>527</v>
      </c>
      <c r="I202">
        <v>31.1</v>
      </c>
    </row>
    <row r="203" spans="7:20" x14ac:dyDescent="0.25">
      <c r="G203" t="s">
        <v>153</v>
      </c>
      <c r="H203" t="s">
        <v>528</v>
      </c>
      <c r="I203">
        <v>50.3</v>
      </c>
    </row>
    <row r="204" spans="7:20" x14ac:dyDescent="0.25">
      <c r="G204" t="s">
        <v>158</v>
      </c>
      <c r="H204" t="s">
        <v>529</v>
      </c>
      <c r="I204">
        <v>29.2</v>
      </c>
    </row>
    <row r="205" spans="7:20" x14ac:dyDescent="0.25">
      <c r="G205" t="s">
        <v>158</v>
      </c>
      <c r="H205" t="s">
        <v>530</v>
      </c>
      <c r="I205">
        <v>29.5</v>
      </c>
    </row>
    <row r="206" spans="7:20" x14ac:dyDescent="0.25">
      <c r="G206" t="s">
        <v>158</v>
      </c>
      <c r="H206" t="s">
        <v>531</v>
      </c>
      <c r="I206">
        <v>35</v>
      </c>
    </row>
    <row r="207" spans="7:20" x14ac:dyDescent="0.25">
      <c r="G207" t="s">
        <v>158</v>
      </c>
      <c r="H207" t="s">
        <v>532</v>
      </c>
      <c r="I207">
        <v>28</v>
      </c>
    </row>
    <row r="208" spans="7:20" x14ac:dyDescent="0.25">
      <c r="G208" t="s">
        <v>158</v>
      </c>
      <c r="H208" t="s">
        <v>533</v>
      </c>
      <c r="I208">
        <v>30.7</v>
      </c>
    </row>
    <row r="209" spans="7:9" x14ac:dyDescent="0.25">
      <c r="G209" t="s">
        <v>158</v>
      </c>
      <c r="H209" t="s">
        <v>534</v>
      </c>
      <c r="I209">
        <v>21.2</v>
      </c>
    </row>
    <row r="210" spans="7:9" x14ac:dyDescent="0.25">
      <c r="G210" t="s">
        <v>158</v>
      </c>
      <c r="H210" t="s">
        <v>535</v>
      </c>
      <c r="I210">
        <v>19</v>
      </c>
    </row>
    <row r="211" spans="7:9" x14ac:dyDescent="0.25">
      <c r="G211" t="s">
        <v>158</v>
      </c>
      <c r="H211" t="s">
        <v>536</v>
      </c>
      <c r="I211">
        <v>19.3</v>
      </c>
    </row>
    <row r="212" spans="7:9" x14ac:dyDescent="0.25">
      <c r="G212" t="s">
        <v>163</v>
      </c>
      <c r="H212" t="s">
        <v>537</v>
      </c>
      <c r="I212">
        <v>27.5</v>
      </c>
    </row>
    <row r="213" spans="7:9" x14ac:dyDescent="0.25">
      <c r="G213" t="s">
        <v>163</v>
      </c>
      <c r="H213" t="s">
        <v>538</v>
      </c>
      <c r="I213">
        <v>29.4</v>
      </c>
    </row>
    <row r="214" spans="7:9" x14ac:dyDescent="0.25">
      <c r="G214" t="s">
        <v>163</v>
      </c>
      <c r="H214" t="s">
        <v>539</v>
      </c>
      <c r="I214">
        <v>24.3</v>
      </c>
    </row>
    <row r="215" spans="7:9" x14ac:dyDescent="0.25">
      <c r="G215" t="s">
        <v>163</v>
      </c>
      <c r="H215" t="s">
        <v>540</v>
      </c>
      <c r="I215">
        <v>31.9</v>
      </c>
    </row>
    <row r="216" spans="7:9" x14ac:dyDescent="0.25">
      <c r="G216" t="s">
        <v>163</v>
      </c>
      <c r="H216" t="s">
        <v>541</v>
      </c>
      <c r="I216">
        <v>19.5</v>
      </c>
    </row>
    <row r="217" spans="7:9" x14ac:dyDescent="0.25">
      <c r="G217" t="s">
        <v>163</v>
      </c>
      <c r="H217" t="s">
        <v>542</v>
      </c>
      <c r="I217">
        <v>37.9</v>
      </c>
    </row>
    <row r="218" spans="7:9" x14ac:dyDescent="0.25">
      <c r="G218" t="s">
        <v>163</v>
      </c>
      <c r="H218" t="s">
        <v>543</v>
      </c>
      <c r="I218">
        <v>35.1</v>
      </c>
    </row>
    <row r="219" spans="7:9" x14ac:dyDescent="0.25">
      <c r="G219" t="s">
        <v>163</v>
      </c>
      <c r="H219" t="s">
        <v>544</v>
      </c>
      <c r="I219">
        <v>25</v>
      </c>
    </row>
    <row r="220" spans="7:9" x14ac:dyDescent="0.25">
      <c r="G220" t="s">
        <v>163</v>
      </c>
      <c r="H220" t="s">
        <v>545</v>
      </c>
      <c r="I220">
        <v>34.1</v>
      </c>
    </row>
    <row r="221" spans="7:9" x14ac:dyDescent="0.25">
      <c r="G221" t="s">
        <v>163</v>
      </c>
      <c r="H221" t="s">
        <v>546</v>
      </c>
      <c r="I221">
        <v>39</v>
      </c>
    </row>
    <row r="222" spans="7:9" x14ac:dyDescent="0.25">
      <c r="G222" t="s">
        <v>547</v>
      </c>
      <c r="H222" t="s">
        <v>548</v>
      </c>
      <c r="I222">
        <v>30.3</v>
      </c>
    </row>
    <row r="223" spans="7:9" x14ac:dyDescent="0.25">
      <c r="G223" t="s">
        <v>547</v>
      </c>
      <c r="H223" t="s">
        <v>549</v>
      </c>
      <c r="I223">
        <v>55</v>
      </c>
    </row>
    <row r="224" spans="7:9" x14ac:dyDescent="0.25">
      <c r="G224" t="s">
        <v>547</v>
      </c>
      <c r="H224" t="s">
        <v>550</v>
      </c>
      <c r="I224">
        <v>30.1</v>
      </c>
    </row>
    <row r="225" spans="7:9" x14ac:dyDescent="0.25">
      <c r="G225" t="s">
        <v>172</v>
      </c>
      <c r="H225" t="s">
        <v>551</v>
      </c>
      <c r="I225">
        <v>31.8</v>
      </c>
    </row>
    <row r="226" spans="7:9" x14ac:dyDescent="0.25">
      <c r="G226" t="s">
        <v>172</v>
      </c>
      <c r="H226" t="s">
        <v>552</v>
      </c>
      <c r="I226">
        <v>30.5</v>
      </c>
    </row>
    <row r="227" spans="7:9" x14ac:dyDescent="0.25">
      <c r="G227" t="s">
        <v>172</v>
      </c>
      <c r="H227" t="s">
        <v>553</v>
      </c>
      <c r="I227">
        <v>39.5</v>
      </c>
    </row>
    <row r="228" spans="7:9" x14ac:dyDescent="0.25">
      <c r="G228" t="s">
        <v>172</v>
      </c>
      <c r="H228" t="s">
        <v>554</v>
      </c>
      <c r="I228">
        <v>35</v>
      </c>
    </row>
    <row r="229" spans="7:9" x14ac:dyDescent="0.25">
      <c r="G229" t="s">
        <v>172</v>
      </c>
      <c r="H229" t="s">
        <v>555</v>
      </c>
      <c r="I229">
        <v>34</v>
      </c>
    </row>
    <row r="230" spans="7:9" x14ac:dyDescent="0.25">
      <c r="G230" t="s">
        <v>172</v>
      </c>
      <c r="H230" t="s">
        <v>556</v>
      </c>
      <c r="I230">
        <v>44.3</v>
      </c>
    </row>
    <row r="231" spans="7:9" x14ac:dyDescent="0.25">
      <c r="G231" t="s">
        <v>172</v>
      </c>
      <c r="H231" t="s">
        <v>557</v>
      </c>
      <c r="I231">
        <v>33.4</v>
      </c>
    </row>
    <row r="232" spans="7:9" x14ac:dyDescent="0.25">
      <c r="G232" t="s">
        <v>172</v>
      </c>
      <c r="H232" t="s">
        <v>558</v>
      </c>
      <c r="I232">
        <v>34</v>
      </c>
    </row>
    <row r="233" spans="7:9" x14ac:dyDescent="0.25">
      <c r="G233" t="s">
        <v>172</v>
      </c>
      <c r="H233" t="s">
        <v>559</v>
      </c>
      <c r="I233">
        <v>37.700000000000003</v>
      </c>
    </row>
    <row r="234" spans="7:9" x14ac:dyDescent="0.25">
      <c r="G234" t="s">
        <v>172</v>
      </c>
      <c r="H234" t="s">
        <v>560</v>
      </c>
      <c r="I234">
        <v>36</v>
      </c>
    </row>
    <row r="235" spans="7:9" x14ac:dyDescent="0.25">
      <c r="G235" t="s">
        <v>172</v>
      </c>
      <c r="H235" t="s">
        <v>561</v>
      </c>
      <c r="I235">
        <v>17.600000000000001</v>
      </c>
    </row>
    <row r="236" spans="7:9" x14ac:dyDescent="0.25">
      <c r="G236" t="s">
        <v>172</v>
      </c>
      <c r="H236" t="s">
        <v>562</v>
      </c>
      <c r="I236" t="s">
        <v>176</v>
      </c>
    </row>
    <row r="237" spans="7:9" x14ac:dyDescent="0.25">
      <c r="G237" t="s">
        <v>177</v>
      </c>
      <c r="H237" t="s">
        <v>563</v>
      </c>
      <c r="I237" t="s">
        <v>176</v>
      </c>
    </row>
    <row r="238" spans="7:9" x14ac:dyDescent="0.25">
      <c r="G238" t="s">
        <v>180</v>
      </c>
      <c r="H238" t="s">
        <v>564</v>
      </c>
      <c r="I238">
        <v>32</v>
      </c>
    </row>
    <row r="239" spans="7:9" x14ac:dyDescent="0.25">
      <c r="G239" t="s">
        <v>180</v>
      </c>
      <c r="H239" t="s">
        <v>565</v>
      </c>
      <c r="I239">
        <v>37.4</v>
      </c>
    </row>
    <row r="240" spans="7:9" x14ac:dyDescent="0.25">
      <c r="G240" t="s">
        <v>183</v>
      </c>
      <c r="H240" t="s">
        <v>566</v>
      </c>
      <c r="I240">
        <v>27.7</v>
      </c>
    </row>
    <row r="241" spans="7:9" x14ac:dyDescent="0.25">
      <c r="G241" t="s">
        <v>183</v>
      </c>
      <c r="H241" t="s">
        <v>567</v>
      </c>
      <c r="I241">
        <v>27</v>
      </c>
    </row>
    <row r="242" spans="7:9" x14ac:dyDescent="0.25">
      <c r="G242" t="s">
        <v>186</v>
      </c>
      <c r="H242" t="s">
        <v>568</v>
      </c>
      <c r="I242">
        <v>39.4</v>
      </c>
    </row>
    <row r="243" spans="7:9" x14ac:dyDescent="0.25">
      <c r="G243" t="s">
        <v>189</v>
      </c>
      <c r="H243" t="s">
        <v>569</v>
      </c>
      <c r="I243">
        <v>34.5</v>
      </c>
    </row>
    <row r="244" spans="7:9" x14ac:dyDescent="0.25">
      <c r="G244" t="s">
        <v>189</v>
      </c>
      <c r="H244" t="s">
        <v>570</v>
      </c>
      <c r="I244">
        <v>35.200000000000003</v>
      </c>
    </row>
    <row r="245" spans="7:9" x14ac:dyDescent="0.25">
      <c r="G245" t="s">
        <v>189</v>
      </c>
      <c r="H245" t="s">
        <v>571</v>
      </c>
      <c r="I245">
        <v>42.3</v>
      </c>
    </row>
    <row r="246" spans="7:9" x14ac:dyDescent="0.25">
      <c r="G246" t="s">
        <v>189</v>
      </c>
      <c r="H246" t="s">
        <v>572</v>
      </c>
      <c r="I246">
        <v>18.399999999999999</v>
      </c>
    </row>
    <row r="247" spans="7:9" x14ac:dyDescent="0.25">
      <c r="G247" t="s">
        <v>189</v>
      </c>
      <c r="H247" t="s">
        <v>573</v>
      </c>
      <c r="I247">
        <v>25.7</v>
      </c>
    </row>
    <row r="248" spans="7:9" x14ac:dyDescent="0.25">
      <c r="G248" t="s">
        <v>189</v>
      </c>
      <c r="H248" t="s">
        <v>574</v>
      </c>
      <c r="I248">
        <v>37.9</v>
      </c>
    </row>
    <row r="249" spans="7:9" x14ac:dyDescent="0.25">
      <c r="G249" t="s">
        <v>189</v>
      </c>
      <c r="H249" t="s">
        <v>575</v>
      </c>
      <c r="I249">
        <v>34.1</v>
      </c>
    </row>
    <row r="250" spans="7:9" x14ac:dyDescent="0.25">
      <c r="G250" t="s">
        <v>189</v>
      </c>
      <c r="H250" t="s">
        <v>576</v>
      </c>
      <c r="I250">
        <v>31.8</v>
      </c>
    </row>
    <row r="251" spans="7:9" x14ac:dyDescent="0.25">
      <c r="G251" t="s">
        <v>189</v>
      </c>
      <c r="H251" t="s">
        <v>577</v>
      </c>
      <c r="I251">
        <v>43.2</v>
      </c>
    </row>
    <row r="252" spans="7:9" x14ac:dyDescent="0.25">
      <c r="G252" t="s">
        <v>189</v>
      </c>
      <c r="H252" t="s">
        <v>578</v>
      </c>
      <c r="I252">
        <v>32.799999999999997</v>
      </c>
    </row>
    <row r="253" spans="7:9" x14ac:dyDescent="0.25">
      <c r="G253" t="s">
        <v>189</v>
      </c>
      <c r="H253" t="s">
        <v>579</v>
      </c>
      <c r="I253">
        <v>29</v>
      </c>
    </row>
    <row r="254" spans="7:9" x14ac:dyDescent="0.25">
      <c r="G254" t="s">
        <v>189</v>
      </c>
      <c r="H254" t="s">
        <v>580</v>
      </c>
      <c r="I254">
        <v>33.4</v>
      </c>
    </row>
    <row r="255" spans="7:9" x14ac:dyDescent="0.25">
      <c r="G255" t="s">
        <v>189</v>
      </c>
      <c r="H255" t="s">
        <v>581</v>
      </c>
      <c r="I255">
        <v>40</v>
      </c>
    </row>
    <row r="256" spans="7:9" x14ac:dyDescent="0.25">
      <c r="G256" t="s">
        <v>189</v>
      </c>
      <c r="H256" t="s">
        <v>582</v>
      </c>
      <c r="I256">
        <v>52</v>
      </c>
    </row>
    <row r="257" spans="7:9" x14ac:dyDescent="0.25">
      <c r="G257" t="s">
        <v>189</v>
      </c>
      <c r="H257" t="s">
        <v>583</v>
      </c>
      <c r="I257">
        <v>38</v>
      </c>
    </row>
    <row r="258" spans="7:9" x14ac:dyDescent="0.25">
      <c r="G258" t="s">
        <v>189</v>
      </c>
      <c r="H258" t="s">
        <v>584</v>
      </c>
      <c r="I258">
        <v>21.1</v>
      </c>
    </row>
    <row r="259" spans="7:9" x14ac:dyDescent="0.25">
      <c r="G259" t="s">
        <v>189</v>
      </c>
      <c r="H259" t="s">
        <v>585</v>
      </c>
      <c r="I259">
        <v>37.5</v>
      </c>
    </row>
    <row r="260" spans="7:9" x14ac:dyDescent="0.25">
      <c r="G260" t="s">
        <v>189</v>
      </c>
      <c r="H260" t="s">
        <v>586</v>
      </c>
      <c r="I260">
        <v>41.3</v>
      </c>
    </row>
    <row r="261" spans="7:9" x14ac:dyDescent="0.25">
      <c r="G261" t="s">
        <v>189</v>
      </c>
      <c r="H261" t="s">
        <v>587</v>
      </c>
      <c r="I261">
        <v>54.5</v>
      </c>
    </row>
    <row r="262" spans="7:9" x14ac:dyDescent="0.25">
      <c r="G262" t="s">
        <v>189</v>
      </c>
      <c r="H262" t="s">
        <v>588</v>
      </c>
      <c r="I262">
        <v>38</v>
      </c>
    </row>
    <row r="263" spans="7:9" x14ac:dyDescent="0.25">
      <c r="G263" t="s">
        <v>189</v>
      </c>
      <c r="H263" t="s">
        <v>589</v>
      </c>
      <c r="I263">
        <v>18.7</v>
      </c>
    </row>
    <row r="264" spans="7:9" x14ac:dyDescent="0.25">
      <c r="G264" t="s">
        <v>189</v>
      </c>
      <c r="H264" t="s">
        <v>590</v>
      </c>
      <c r="I264">
        <v>31.7</v>
      </c>
    </row>
    <row r="265" spans="7:9" x14ac:dyDescent="0.25">
      <c r="G265" t="s">
        <v>189</v>
      </c>
      <c r="H265" t="s">
        <v>591</v>
      </c>
      <c r="I265">
        <v>18.100000000000001</v>
      </c>
    </row>
    <row r="266" spans="7:9" x14ac:dyDescent="0.25">
      <c r="G266" t="s">
        <v>189</v>
      </c>
      <c r="H266" t="s">
        <v>592</v>
      </c>
      <c r="I266">
        <v>21.6</v>
      </c>
    </row>
    <row r="267" spans="7:9" x14ac:dyDescent="0.25">
      <c r="G267" t="s">
        <v>189</v>
      </c>
      <c r="H267" t="s">
        <v>593</v>
      </c>
      <c r="I267">
        <v>24.7</v>
      </c>
    </row>
    <row r="268" spans="7:9" x14ac:dyDescent="0.25">
      <c r="G268" t="s">
        <v>189</v>
      </c>
      <c r="H268" t="s">
        <v>594</v>
      </c>
      <c r="I268">
        <v>31.7</v>
      </c>
    </row>
    <row r="269" spans="7:9" x14ac:dyDescent="0.25">
      <c r="G269" t="s">
        <v>189</v>
      </c>
      <c r="H269" t="s">
        <v>595</v>
      </c>
      <c r="I269">
        <v>36.299999999999997</v>
      </c>
    </row>
    <row r="270" spans="7:9" x14ac:dyDescent="0.25">
      <c r="G270" t="s">
        <v>189</v>
      </c>
      <c r="H270" t="s">
        <v>596</v>
      </c>
      <c r="I270">
        <v>27</v>
      </c>
    </row>
    <row r="271" spans="7:9" x14ac:dyDescent="0.25">
      <c r="G271" t="s">
        <v>189</v>
      </c>
      <c r="H271" t="s">
        <v>597</v>
      </c>
      <c r="I271">
        <v>40.4</v>
      </c>
    </row>
    <row r="272" spans="7:9" x14ac:dyDescent="0.25">
      <c r="G272" t="s">
        <v>189</v>
      </c>
      <c r="H272" t="s">
        <v>598</v>
      </c>
      <c r="I272">
        <v>46.6</v>
      </c>
    </row>
    <row r="273" spans="7:9" x14ac:dyDescent="0.25">
      <c r="G273" t="s">
        <v>189</v>
      </c>
      <c r="H273" t="s">
        <v>599</v>
      </c>
      <c r="I273">
        <v>40</v>
      </c>
    </row>
    <row r="274" spans="7:9" x14ac:dyDescent="0.25">
      <c r="G274" t="s">
        <v>189</v>
      </c>
      <c r="H274" t="s">
        <v>600</v>
      </c>
      <c r="I274">
        <v>33.6</v>
      </c>
    </row>
    <row r="275" spans="7:9" x14ac:dyDescent="0.25">
      <c r="G275" t="s">
        <v>189</v>
      </c>
      <c r="H275" t="s">
        <v>601</v>
      </c>
      <c r="I275">
        <v>34.299999999999997</v>
      </c>
    </row>
    <row r="276" spans="7:9" x14ac:dyDescent="0.25">
      <c r="G276" t="s">
        <v>189</v>
      </c>
      <c r="H276" t="s">
        <v>602</v>
      </c>
      <c r="I276">
        <v>22.5</v>
      </c>
    </row>
    <row r="277" spans="7:9" x14ac:dyDescent="0.25">
      <c r="G277" t="s">
        <v>189</v>
      </c>
      <c r="H277" t="s">
        <v>603</v>
      </c>
      <c r="I277">
        <v>34.700000000000003</v>
      </c>
    </row>
    <row r="278" spans="7:9" x14ac:dyDescent="0.25">
      <c r="G278" t="s">
        <v>189</v>
      </c>
      <c r="H278" t="s">
        <v>604</v>
      </c>
      <c r="I278">
        <v>32.799999999999997</v>
      </c>
    </row>
    <row r="279" spans="7:9" x14ac:dyDescent="0.25">
      <c r="G279" t="s">
        <v>189</v>
      </c>
      <c r="H279" t="s">
        <v>605</v>
      </c>
      <c r="I279">
        <v>31.7</v>
      </c>
    </row>
    <row r="280" spans="7:9" x14ac:dyDescent="0.25">
      <c r="G280" t="s">
        <v>189</v>
      </c>
      <c r="H280" t="s">
        <v>606</v>
      </c>
      <c r="I280">
        <v>32</v>
      </c>
    </row>
    <row r="281" spans="7:9" x14ac:dyDescent="0.25">
      <c r="G281" t="s">
        <v>189</v>
      </c>
      <c r="H281" t="s">
        <v>607</v>
      </c>
      <c r="I281">
        <v>45.9</v>
      </c>
    </row>
    <row r="282" spans="7:9" x14ac:dyDescent="0.25">
      <c r="G282" t="s">
        <v>189</v>
      </c>
      <c r="H282" t="s">
        <v>608</v>
      </c>
      <c r="I282">
        <v>51.9</v>
      </c>
    </row>
    <row r="283" spans="7:9" x14ac:dyDescent="0.25">
      <c r="G283" t="s">
        <v>192</v>
      </c>
      <c r="H283" t="s">
        <v>609</v>
      </c>
      <c r="I283">
        <v>33.799999999999997</v>
      </c>
    </row>
    <row r="284" spans="7:9" x14ac:dyDescent="0.25">
      <c r="G284" t="s">
        <v>192</v>
      </c>
      <c r="H284" t="s">
        <v>610</v>
      </c>
      <c r="I284">
        <v>31</v>
      </c>
    </row>
    <row r="285" spans="7:9" x14ac:dyDescent="0.25">
      <c r="G285" t="s">
        <v>192</v>
      </c>
      <c r="H285" t="s">
        <v>611</v>
      </c>
      <c r="I285">
        <v>18.100000000000001</v>
      </c>
    </row>
    <row r="286" spans="7:9" x14ac:dyDescent="0.25">
      <c r="G286" t="s">
        <v>192</v>
      </c>
      <c r="H286" t="s">
        <v>612</v>
      </c>
      <c r="I286">
        <v>33.6</v>
      </c>
    </row>
    <row r="287" spans="7:9" x14ac:dyDescent="0.25">
      <c r="G287" t="s">
        <v>192</v>
      </c>
      <c r="H287" t="s">
        <v>613</v>
      </c>
      <c r="I287">
        <v>35.9</v>
      </c>
    </row>
    <row r="288" spans="7:9" x14ac:dyDescent="0.25">
      <c r="G288" t="s">
        <v>192</v>
      </c>
      <c r="H288" t="s">
        <v>614</v>
      </c>
      <c r="I288">
        <v>33.9</v>
      </c>
    </row>
    <row r="289" spans="7:9" x14ac:dyDescent="0.25">
      <c r="G289" t="s">
        <v>192</v>
      </c>
      <c r="H289" t="s">
        <v>615</v>
      </c>
      <c r="I289">
        <v>31.3</v>
      </c>
    </row>
    <row r="290" spans="7:9" x14ac:dyDescent="0.25">
      <c r="G290" t="s">
        <v>192</v>
      </c>
      <c r="H290" t="s">
        <v>616</v>
      </c>
      <c r="I290">
        <v>26.9</v>
      </c>
    </row>
    <row r="291" spans="7:9" x14ac:dyDescent="0.25">
      <c r="G291" t="s">
        <v>192</v>
      </c>
      <c r="H291" t="s">
        <v>617</v>
      </c>
      <c r="I291">
        <v>30.9</v>
      </c>
    </row>
    <row r="292" spans="7:9" x14ac:dyDescent="0.25">
      <c r="G292" t="s">
        <v>192</v>
      </c>
      <c r="H292" t="s">
        <v>618</v>
      </c>
      <c r="I292">
        <v>27.1</v>
      </c>
    </row>
    <row r="293" spans="7:9" x14ac:dyDescent="0.25">
      <c r="G293" t="s">
        <v>192</v>
      </c>
      <c r="H293" t="s">
        <v>619</v>
      </c>
      <c r="I293">
        <v>25</v>
      </c>
    </row>
    <row r="294" spans="7:9" x14ac:dyDescent="0.25">
      <c r="G294" t="s">
        <v>192</v>
      </c>
      <c r="H294" t="s">
        <v>620</v>
      </c>
      <c r="I294" t="s">
        <v>176</v>
      </c>
    </row>
    <row r="295" spans="7:9" x14ac:dyDescent="0.25">
      <c r="G295" t="s">
        <v>195</v>
      </c>
      <c r="H295" t="s">
        <v>621</v>
      </c>
      <c r="I295">
        <v>33.700000000000003</v>
      </c>
    </row>
    <row r="296" spans="7:9" x14ac:dyDescent="0.25">
      <c r="G296" t="s">
        <v>195</v>
      </c>
      <c r="H296" t="s">
        <v>622</v>
      </c>
      <c r="I296">
        <v>35.1</v>
      </c>
    </row>
    <row r="297" spans="7:9" x14ac:dyDescent="0.25">
      <c r="G297" t="s">
        <v>195</v>
      </c>
      <c r="H297" t="s">
        <v>623</v>
      </c>
      <c r="I297">
        <v>28</v>
      </c>
    </row>
    <row r="298" spans="7:9" x14ac:dyDescent="0.25">
      <c r="G298" t="s">
        <v>195</v>
      </c>
      <c r="H298" t="s">
        <v>624</v>
      </c>
      <c r="I298">
        <v>34.1</v>
      </c>
    </row>
    <row r="299" spans="7:9" x14ac:dyDescent="0.25">
      <c r="G299" t="s">
        <v>195</v>
      </c>
      <c r="H299" t="s">
        <v>625</v>
      </c>
      <c r="I299">
        <v>31.1</v>
      </c>
    </row>
    <row r="300" spans="7:9" x14ac:dyDescent="0.25">
      <c r="G300" t="s">
        <v>195</v>
      </c>
      <c r="H300" t="s">
        <v>626</v>
      </c>
      <c r="I300">
        <v>24.7</v>
      </c>
    </row>
    <row r="301" spans="7:9" x14ac:dyDescent="0.25">
      <c r="G301" t="s">
        <v>195</v>
      </c>
      <c r="H301" t="s">
        <v>627</v>
      </c>
      <c r="I301">
        <v>35.1</v>
      </c>
    </row>
    <row r="302" spans="7:9" x14ac:dyDescent="0.25">
      <c r="G302" t="s">
        <v>195</v>
      </c>
      <c r="H302" t="s">
        <v>628</v>
      </c>
      <c r="I302">
        <v>34.299999999999997</v>
      </c>
    </row>
    <row r="303" spans="7:9" x14ac:dyDescent="0.25">
      <c r="G303" t="s">
        <v>195</v>
      </c>
      <c r="H303" t="s">
        <v>629</v>
      </c>
      <c r="I303">
        <v>33</v>
      </c>
    </row>
    <row r="304" spans="7:9" x14ac:dyDescent="0.25">
      <c r="G304" t="s">
        <v>195</v>
      </c>
      <c r="H304" t="s">
        <v>630</v>
      </c>
      <c r="I304">
        <v>33.700000000000003</v>
      </c>
    </row>
    <row r="305" spans="7:9" x14ac:dyDescent="0.25">
      <c r="G305" t="s">
        <v>195</v>
      </c>
      <c r="H305" t="s">
        <v>631</v>
      </c>
      <c r="I305">
        <v>36.1</v>
      </c>
    </row>
    <row r="306" spans="7:9" x14ac:dyDescent="0.25">
      <c r="G306" t="s">
        <v>195</v>
      </c>
      <c r="H306" t="s">
        <v>632</v>
      </c>
      <c r="I306">
        <v>28</v>
      </c>
    </row>
    <row r="307" spans="7:9" x14ac:dyDescent="0.25">
      <c r="G307" t="s">
        <v>195</v>
      </c>
      <c r="H307" t="s">
        <v>633</v>
      </c>
      <c r="I307">
        <v>34.1</v>
      </c>
    </row>
    <row r="308" spans="7:9" x14ac:dyDescent="0.25">
      <c r="G308" t="s">
        <v>195</v>
      </c>
      <c r="H308" t="s">
        <v>634</v>
      </c>
      <c r="I308">
        <v>31.1</v>
      </c>
    </row>
    <row r="309" spans="7:9" x14ac:dyDescent="0.25">
      <c r="G309" t="s">
        <v>195</v>
      </c>
      <c r="H309" t="s">
        <v>635</v>
      </c>
      <c r="I309">
        <v>24.7</v>
      </c>
    </row>
    <row r="310" spans="7:9" x14ac:dyDescent="0.25">
      <c r="G310" t="s">
        <v>195</v>
      </c>
      <c r="H310" t="s">
        <v>636</v>
      </c>
      <c r="I310">
        <v>34</v>
      </c>
    </row>
    <row r="311" spans="7:9" x14ac:dyDescent="0.25">
      <c r="G311" t="s">
        <v>195</v>
      </c>
      <c r="H311" t="s">
        <v>637</v>
      </c>
      <c r="I311">
        <v>34.299999999999997</v>
      </c>
    </row>
    <row r="312" spans="7:9" x14ac:dyDescent="0.25">
      <c r="G312" t="s">
        <v>195</v>
      </c>
      <c r="H312" t="s">
        <v>638</v>
      </c>
      <c r="I312">
        <v>23.5</v>
      </c>
    </row>
    <row r="313" spans="7:9" x14ac:dyDescent="0.25">
      <c r="G313" t="s">
        <v>195</v>
      </c>
      <c r="H313" t="s">
        <v>639</v>
      </c>
      <c r="I313">
        <v>33.700000000000003</v>
      </c>
    </row>
    <row r="314" spans="7:9" x14ac:dyDescent="0.25">
      <c r="G314" t="s">
        <v>195</v>
      </c>
      <c r="H314" t="s">
        <v>640</v>
      </c>
      <c r="I314">
        <v>36.1</v>
      </c>
    </row>
    <row r="315" spans="7:9" x14ac:dyDescent="0.25">
      <c r="G315" t="s">
        <v>195</v>
      </c>
      <c r="H315" t="s">
        <v>641</v>
      </c>
      <c r="I315">
        <v>28</v>
      </c>
    </row>
    <row r="316" spans="7:9" x14ac:dyDescent="0.25">
      <c r="G316" t="s">
        <v>195</v>
      </c>
      <c r="H316" t="s">
        <v>642</v>
      </c>
      <c r="I316">
        <v>34.1</v>
      </c>
    </row>
    <row r="317" spans="7:9" x14ac:dyDescent="0.25">
      <c r="G317" t="s">
        <v>195</v>
      </c>
      <c r="H317" t="s">
        <v>643</v>
      </c>
      <c r="I317">
        <v>31.1</v>
      </c>
    </row>
    <row r="318" spans="7:9" x14ac:dyDescent="0.25">
      <c r="G318" t="s">
        <v>195</v>
      </c>
      <c r="H318" t="s">
        <v>644</v>
      </c>
      <c r="I318">
        <v>24.7</v>
      </c>
    </row>
    <row r="319" spans="7:9" x14ac:dyDescent="0.25">
      <c r="G319" t="s">
        <v>195</v>
      </c>
      <c r="H319" t="s">
        <v>645</v>
      </c>
      <c r="I319">
        <v>34</v>
      </c>
    </row>
    <row r="320" spans="7:9" x14ac:dyDescent="0.25">
      <c r="G320" t="s">
        <v>195</v>
      </c>
      <c r="H320" t="s">
        <v>646</v>
      </c>
      <c r="I320">
        <v>34.299999999999997</v>
      </c>
    </row>
    <row r="321" spans="7:9" x14ac:dyDescent="0.25">
      <c r="G321" t="s">
        <v>195</v>
      </c>
      <c r="H321" t="s">
        <v>647</v>
      </c>
      <c r="I321">
        <v>27.7</v>
      </c>
    </row>
    <row r="322" spans="7:9" x14ac:dyDescent="0.25">
      <c r="G322" t="s">
        <v>198</v>
      </c>
      <c r="H322" t="s">
        <v>648</v>
      </c>
      <c r="I322">
        <v>42.5</v>
      </c>
    </row>
    <row r="323" spans="7:9" x14ac:dyDescent="0.25">
      <c r="G323" t="s">
        <v>198</v>
      </c>
      <c r="H323" t="s">
        <v>649</v>
      </c>
      <c r="I323">
        <v>44.2</v>
      </c>
    </row>
    <row r="324" spans="7:9" x14ac:dyDescent="0.25">
      <c r="G324" t="s">
        <v>200</v>
      </c>
      <c r="H324" t="s">
        <v>650</v>
      </c>
      <c r="I324">
        <v>31.4</v>
      </c>
    </row>
    <row r="325" spans="7:9" x14ac:dyDescent="0.25">
      <c r="G325" t="s">
        <v>200</v>
      </c>
      <c r="H325" t="s">
        <v>651</v>
      </c>
      <c r="I325">
        <v>38</v>
      </c>
    </row>
    <row r="326" spans="7:9" x14ac:dyDescent="0.25">
      <c r="G326" t="s">
        <v>200</v>
      </c>
      <c r="H326" t="s">
        <v>652</v>
      </c>
      <c r="I326">
        <v>23.3</v>
      </c>
    </row>
    <row r="327" spans="7:9" x14ac:dyDescent="0.25">
      <c r="G327" t="s">
        <v>203</v>
      </c>
      <c r="H327" t="s">
        <v>653</v>
      </c>
      <c r="I327">
        <v>43.6</v>
      </c>
    </row>
    <row r="328" spans="7:9" x14ac:dyDescent="0.25">
      <c r="G328" t="s">
        <v>203</v>
      </c>
      <c r="H328" t="s">
        <v>654</v>
      </c>
      <c r="I328">
        <v>36.1</v>
      </c>
    </row>
    <row r="329" spans="7:9" x14ac:dyDescent="0.25">
      <c r="G329" t="s">
        <v>203</v>
      </c>
      <c r="H329" t="s">
        <v>655</v>
      </c>
      <c r="I329">
        <v>40.4</v>
      </c>
    </row>
    <row r="330" spans="7:9" x14ac:dyDescent="0.25">
      <c r="G330" t="s">
        <v>203</v>
      </c>
      <c r="H330" t="s">
        <v>656</v>
      </c>
      <c r="I330">
        <v>43.3</v>
      </c>
    </row>
    <row r="331" spans="7:9" x14ac:dyDescent="0.25">
      <c r="G331" t="s">
        <v>203</v>
      </c>
      <c r="H331" t="s">
        <v>657</v>
      </c>
      <c r="I331">
        <v>41.3</v>
      </c>
    </row>
    <row r="332" spans="7:9" x14ac:dyDescent="0.25">
      <c r="G332" t="s">
        <v>203</v>
      </c>
      <c r="H332" t="s">
        <v>658</v>
      </c>
      <c r="I332">
        <v>37.6</v>
      </c>
    </row>
    <row r="333" spans="7:9" x14ac:dyDescent="0.25">
      <c r="G333" t="s">
        <v>203</v>
      </c>
      <c r="H333" t="s">
        <v>659</v>
      </c>
      <c r="I333">
        <v>42.3</v>
      </c>
    </row>
    <row r="334" spans="7:9" x14ac:dyDescent="0.25">
      <c r="G334" t="s">
        <v>203</v>
      </c>
      <c r="H334" t="s">
        <v>660</v>
      </c>
      <c r="I334">
        <v>41</v>
      </c>
    </row>
    <row r="335" spans="7:9" x14ac:dyDescent="0.25">
      <c r="G335" t="s">
        <v>203</v>
      </c>
      <c r="H335" t="s">
        <v>661</v>
      </c>
      <c r="I335">
        <v>38.299999999999997</v>
      </c>
    </row>
    <row r="336" spans="7:9" x14ac:dyDescent="0.25">
      <c r="G336" t="s">
        <v>203</v>
      </c>
      <c r="H336" t="s">
        <v>662</v>
      </c>
      <c r="I336">
        <v>65</v>
      </c>
    </row>
    <row r="337" spans="7:9" x14ac:dyDescent="0.25">
      <c r="G337" t="s">
        <v>203</v>
      </c>
      <c r="H337" t="s">
        <v>663</v>
      </c>
      <c r="I337">
        <v>42.1</v>
      </c>
    </row>
    <row r="338" spans="7:9" x14ac:dyDescent="0.25">
      <c r="G338" t="s">
        <v>206</v>
      </c>
      <c r="H338" t="s">
        <v>664</v>
      </c>
      <c r="I338">
        <v>36.299999999999997</v>
      </c>
    </row>
    <row r="339" spans="7:9" x14ac:dyDescent="0.25">
      <c r="G339" t="s">
        <v>206</v>
      </c>
      <c r="H339" t="s">
        <v>665</v>
      </c>
      <c r="I339">
        <v>37.5</v>
      </c>
    </row>
    <row r="340" spans="7:9" x14ac:dyDescent="0.25">
      <c r="G340" t="s">
        <v>206</v>
      </c>
      <c r="H340" t="s">
        <v>666</v>
      </c>
      <c r="I340">
        <v>33.200000000000003</v>
      </c>
    </row>
    <row r="341" spans="7:9" x14ac:dyDescent="0.25">
      <c r="G341" t="s">
        <v>206</v>
      </c>
      <c r="H341" t="s">
        <v>667</v>
      </c>
      <c r="I341">
        <v>44.3</v>
      </c>
    </row>
    <row r="342" spans="7:9" x14ac:dyDescent="0.25">
      <c r="G342" t="s">
        <v>206</v>
      </c>
      <c r="H342" t="s">
        <v>668</v>
      </c>
      <c r="I342">
        <v>37.4</v>
      </c>
    </row>
    <row r="343" spans="7:9" x14ac:dyDescent="0.25">
      <c r="G343" t="s">
        <v>206</v>
      </c>
      <c r="H343" t="s">
        <v>669</v>
      </c>
      <c r="I343">
        <v>26.5</v>
      </c>
    </row>
    <row r="344" spans="7:9" x14ac:dyDescent="0.25">
      <c r="G344" t="s">
        <v>206</v>
      </c>
      <c r="H344" t="s">
        <v>670</v>
      </c>
      <c r="I344">
        <v>49</v>
      </c>
    </row>
    <row r="345" spans="7:9" x14ac:dyDescent="0.25">
      <c r="G345" t="s">
        <v>206</v>
      </c>
      <c r="H345" t="s">
        <v>671</v>
      </c>
      <c r="I345">
        <v>42.6</v>
      </c>
    </row>
    <row r="346" spans="7:9" x14ac:dyDescent="0.25">
      <c r="G346" t="s">
        <v>206</v>
      </c>
      <c r="H346" t="s">
        <v>672</v>
      </c>
      <c r="I346">
        <v>39</v>
      </c>
    </row>
    <row r="347" spans="7:9" x14ac:dyDescent="0.25">
      <c r="G347" t="s">
        <v>209</v>
      </c>
      <c r="H347" t="s">
        <v>673</v>
      </c>
      <c r="I347">
        <v>28.2</v>
      </c>
    </row>
    <row r="348" spans="7:9" x14ac:dyDescent="0.25">
      <c r="G348" t="s">
        <v>212</v>
      </c>
      <c r="H348" t="s">
        <v>674</v>
      </c>
      <c r="I348">
        <v>32.799999999999997</v>
      </c>
    </row>
    <row r="349" spans="7:9" x14ac:dyDescent="0.25">
      <c r="G349" t="s">
        <v>212</v>
      </c>
      <c r="H349" t="s">
        <v>675</v>
      </c>
      <c r="I349">
        <v>22</v>
      </c>
    </row>
    <row r="350" spans="7:9" x14ac:dyDescent="0.25">
      <c r="G350" t="s">
        <v>212</v>
      </c>
      <c r="H350" t="s">
        <v>676</v>
      </c>
      <c r="I350">
        <v>39</v>
      </c>
    </row>
    <row r="351" spans="7:9" x14ac:dyDescent="0.25">
      <c r="G351" t="s">
        <v>212</v>
      </c>
      <c r="H351" t="s">
        <v>677</v>
      </c>
      <c r="I351">
        <v>16</v>
      </c>
    </row>
    <row r="352" spans="7:9" x14ac:dyDescent="0.25">
      <c r="G352" t="s">
        <v>212</v>
      </c>
      <c r="H352" t="s">
        <v>678</v>
      </c>
      <c r="I352">
        <v>26.1</v>
      </c>
    </row>
    <row r="353" spans="7:9" x14ac:dyDescent="0.25">
      <c r="G353" t="s">
        <v>137</v>
      </c>
      <c r="H353" t="s">
        <v>679</v>
      </c>
      <c r="I353">
        <v>19.59</v>
      </c>
    </row>
    <row r="354" spans="7:9" x14ac:dyDescent="0.25">
      <c r="G354" t="s">
        <v>217</v>
      </c>
      <c r="H354" t="s">
        <v>680</v>
      </c>
      <c r="I354">
        <v>18.600000000000001</v>
      </c>
    </row>
    <row r="355" spans="7:9" x14ac:dyDescent="0.25">
      <c r="G355" t="s">
        <v>217</v>
      </c>
      <c r="H355" t="s">
        <v>681</v>
      </c>
      <c r="I355">
        <v>32.799999999999997</v>
      </c>
    </row>
    <row r="356" spans="7:9" x14ac:dyDescent="0.25">
      <c r="G356" t="s">
        <v>217</v>
      </c>
      <c r="H356" t="s">
        <v>682</v>
      </c>
      <c r="I356">
        <v>28.5</v>
      </c>
    </row>
    <row r="357" spans="7:9" x14ac:dyDescent="0.25">
      <c r="G357" t="s">
        <v>217</v>
      </c>
      <c r="H357" t="s">
        <v>683</v>
      </c>
      <c r="I357">
        <v>23.3</v>
      </c>
    </row>
    <row r="358" spans="7:9" x14ac:dyDescent="0.25">
      <c r="G358" t="s">
        <v>217</v>
      </c>
      <c r="H358" t="s">
        <v>638</v>
      </c>
      <c r="I358">
        <v>23.5</v>
      </c>
    </row>
    <row r="359" spans="7:9" x14ac:dyDescent="0.25">
      <c r="G359" t="s">
        <v>217</v>
      </c>
      <c r="H359" t="s">
        <v>684</v>
      </c>
      <c r="I359">
        <v>23.1</v>
      </c>
    </row>
    <row r="360" spans="7:9" x14ac:dyDescent="0.25">
      <c r="G360" t="s">
        <v>217</v>
      </c>
      <c r="H360" t="s">
        <v>685</v>
      </c>
      <c r="I360">
        <v>23.4</v>
      </c>
    </row>
    <row r="361" spans="7:9" x14ac:dyDescent="0.25">
      <c r="G361" t="s">
        <v>220</v>
      </c>
      <c r="H361" t="s">
        <v>686</v>
      </c>
      <c r="I361">
        <v>29.7</v>
      </c>
    </row>
    <row r="362" spans="7:9" x14ac:dyDescent="0.25">
      <c r="G362" t="s">
        <v>220</v>
      </c>
      <c r="H362" t="s">
        <v>687</v>
      </c>
      <c r="I362">
        <v>36.200000000000003</v>
      </c>
    </row>
    <row r="363" spans="7:9" x14ac:dyDescent="0.25">
      <c r="G363" t="s">
        <v>220</v>
      </c>
      <c r="H363" t="s">
        <v>688</v>
      </c>
      <c r="I363">
        <v>40.9</v>
      </c>
    </row>
    <row r="364" spans="7:9" x14ac:dyDescent="0.25">
      <c r="G364" t="s">
        <v>220</v>
      </c>
      <c r="H364" t="s">
        <v>689</v>
      </c>
      <c r="I364">
        <v>35.799999999999997</v>
      </c>
    </row>
    <row r="365" spans="7:9" x14ac:dyDescent="0.25">
      <c r="G365" t="s">
        <v>220</v>
      </c>
      <c r="H365" t="s">
        <v>690</v>
      </c>
      <c r="I365">
        <v>25.2</v>
      </c>
    </row>
    <row r="366" spans="7:9" x14ac:dyDescent="0.25">
      <c r="G366" t="s">
        <v>220</v>
      </c>
      <c r="H366" t="s">
        <v>691</v>
      </c>
      <c r="I366">
        <v>36.6</v>
      </c>
    </row>
    <row r="367" spans="7:9" x14ac:dyDescent="0.25">
      <c r="G367" t="s">
        <v>220</v>
      </c>
      <c r="H367" t="s">
        <v>692</v>
      </c>
      <c r="I367">
        <v>33</v>
      </c>
    </row>
    <row r="368" spans="7:9" x14ac:dyDescent="0.25">
      <c r="G368" t="s">
        <v>220</v>
      </c>
      <c r="H368" t="s">
        <v>693</v>
      </c>
      <c r="I368">
        <v>36.700000000000003</v>
      </c>
    </row>
    <row r="369" spans="7:9" x14ac:dyDescent="0.25">
      <c r="G369" t="s">
        <v>220</v>
      </c>
      <c r="H369" t="s">
        <v>694</v>
      </c>
      <c r="I369">
        <v>40.9</v>
      </c>
    </row>
    <row r="370" spans="7:9" x14ac:dyDescent="0.25">
      <c r="G370" t="s">
        <v>220</v>
      </c>
      <c r="H370" t="s">
        <v>695</v>
      </c>
      <c r="I370">
        <v>47.3</v>
      </c>
    </row>
    <row r="371" spans="7:9" x14ac:dyDescent="0.25">
      <c r="G371" t="s">
        <v>220</v>
      </c>
      <c r="H371" t="s">
        <v>696</v>
      </c>
      <c r="I371">
        <v>35.1</v>
      </c>
    </row>
    <row r="372" spans="7:9" x14ac:dyDescent="0.25">
      <c r="G372" t="s">
        <v>220</v>
      </c>
      <c r="H372" t="s">
        <v>697</v>
      </c>
      <c r="I372">
        <v>36</v>
      </c>
    </row>
    <row r="373" spans="7:9" x14ac:dyDescent="0.25">
      <c r="G373" t="s">
        <v>220</v>
      </c>
      <c r="H373" t="s">
        <v>698</v>
      </c>
      <c r="I373">
        <v>35.200000000000003</v>
      </c>
    </row>
    <row r="374" spans="7:9" x14ac:dyDescent="0.25">
      <c r="G374" t="s">
        <v>220</v>
      </c>
      <c r="H374" t="s">
        <v>699</v>
      </c>
      <c r="I374">
        <v>47</v>
      </c>
    </row>
    <row r="375" spans="7:9" x14ac:dyDescent="0.25">
      <c r="G375" t="s">
        <v>220</v>
      </c>
      <c r="H375" t="s">
        <v>700</v>
      </c>
      <c r="I375">
        <v>42.3</v>
      </c>
    </row>
    <row r="376" spans="7:9" x14ac:dyDescent="0.25">
      <c r="G376" t="s">
        <v>220</v>
      </c>
      <c r="H376" t="s">
        <v>701</v>
      </c>
      <c r="I376">
        <v>39.6</v>
      </c>
    </row>
    <row r="377" spans="7:9" x14ac:dyDescent="0.25">
      <c r="G377" t="s">
        <v>220</v>
      </c>
      <c r="H377" t="s">
        <v>702</v>
      </c>
      <c r="I377">
        <v>36.9</v>
      </c>
    </row>
    <row r="378" spans="7:9" x14ac:dyDescent="0.25">
      <c r="G378" t="s">
        <v>220</v>
      </c>
      <c r="H378" t="s">
        <v>703</v>
      </c>
      <c r="I378">
        <v>28.1</v>
      </c>
    </row>
    <row r="379" spans="7:9" x14ac:dyDescent="0.25">
      <c r="G379" t="s">
        <v>220</v>
      </c>
      <c r="H379" t="s">
        <v>704</v>
      </c>
      <c r="I379">
        <v>31.7</v>
      </c>
    </row>
    <row r="380" spans="7:9" x14ac:dyDescent="0.25">
      <c r="G380" t="s">
        <v>220</v>
      </c>
      <c r="H380" t="s">
        <v>705</v>
      </c>
      <c r="I380">
        <v>39</v>
      </c>
    </row>
    <row r="381" spans="7:9" x14ac:dyDescent="0.25">
      <c r="G381" t="s">
        <v>220</v>
      </c>
      <c r="H381" t="s">
        <v>706</v>
      </c>
      <c r="I381">
        <v>45.17</v>
      </c>
    </row>
    <row r="382" spans="7:9" x14ac:dyDescent="0.25">
      <c r="G382" t="s">
        <v>220</v>
      </c>
      <c r="H382" t="s">
        <v>707</v>
      </c>
      <c r="I382">
        <v>38</v>
      </c>
    </row>
    <row r="383" spans="7:9" x14ac:dyDescent="0.25">
      <c r="G383" t="s">
        <v>220</v>
      </c>
      <c r="H383" t="s">
        <v>708</v>
      </c>
      <c r="I383">
        <v>47.2</v>
      </c>
    </row>
    <row r="384" spans="7:9" x14ac:dyDescent="0.25">
      <c r="G384" t="s">
        <v>141</v>
      </c>
      <c r="H384" t="s">
        <v>709</v>
      </c>
      <c r="I384">
        <v>43.4</v>
      </c>
    </row>
    <row r="385" spans="7:9" x14ac:dyDescent="0.25">
      <c r="G385" t="s">
        <v>141</v>
      </c>
      <c r="H385" t="s">
        <v>710</v>
      </c>
      <c r="I385">
        <v>42</v>
      </c>
    </row>
    <row r="386" spans="7:9" x14ac:dyDescent="0.25">
      <c r="G386" t="s">
        <v>141</v>
      </c>
      <c r="H386" t="s">
        <v>711</v>
      </c>
      <c r="I386">
        <v>38.4</v>
      </c>
    </row>
    <row r="387" spans="7:9" x14ac:dyDescent="0.25">
      <c r="G387" t="s">
        <v>141</v>
      </c>
      <c r="H387" t="s">
        <v>712</v>
      </c>
      <c r="I387">
        <v>29</v>
      </c>
    </row>
    <row r="388" spans="7:9" x14ac:dyDescent="0.25">
      <c r="G388" t="s">
        <v>141</v>
      </c>
      <c r="H388" t="s">
        <v>713</v>
      </c>
      <c r="I388">
        <v>37.1</v>
      </c>
    </row>
    <row r="389" spans="7:9" x14ac:dyDescent="0.25">
      <c r="G389" t="s">
        <v>141</v>
      </c>
      <c r="H389" t="s">
        <v>714</v>
      </c>
      <c r="I389">
        <v>28.6</v>
      </c>
    </row>
    <row r="390" spans="7:9" x14ac:dyDescent="0.25">
      <c r="G390" t="s">
        <v>141</v>
      </c>
      <c r="H390" t="s">
        <v>715</v>
      </c>
      <c r="I390">
        <v>32.5</v>
      </c>
    </row>
    <row r="391" spans="7:9" x14ac:dyDescent="0.25">
      <c r="G391" t="s">
        <v>141</v>
      </c>
      <c r="H391" t="s">
        <v>716</v>
      </c>
      <c r="I391">
        <v>33.1</v>
      </c>
    </row>
    <row r="392" spans="7:9" x14ac:dyDescent="0.25">
      <c r="G392" t="s">
        <v>141</v>
      </c>
      <c r="H392" t="s">
        <v>717</v>
      </c>
      <c r="I392">
        <v>28.3</v>
      </c>
    </row>
    <row r="393" spans="7:9" x14ac:dyDescent="0.25">
      <c r="G393" t="s">
        <v>141</v>
      </c>
      <c r="H393" t="s">
        <v>718</v>
      </c>
      <c r="I393">
        <v>39.6</v>
      </c>
    </row>
    <row r="394" spans="7:9" x14ac:dyDescent="0.25">
      <c r="G394" t="s">
        <v>141</v>
      </c>
      <c r="H394" t="s">
        <v>719</v>
      </c>
      <c r="I394">
        <v>62</v>
      </c>
    </row>
    <row r="395" spans="7:9" x14ac:dyDescent="0.25">
      <c r="G395" t="s">
        <v>225</v>
      </c>
      <c r="H395" t="s">
        <v>720</v>
      </c>
      <c r="I395">
        <v>36.299999999999997</v>
      </c>
    </row>
    <row r="396" spans="7:9" x14ac:dyDescent="0.25">
      <c r="G396" t="s">
        <v>721</v>
      </c>
      <c r="H396" t="s">
        <v>722</v>
      </c>
      <c r="I396">
        <v>44</v>
      </c>
    </row>
    <row r="397" spans="7:9" x14ac:dyDescent="0.25">
      <c r="G397" t="s">
        <v>230</v>
      </c>
      <c r="H397" t="s">
        <v>723</v>
      </c>
      <c r="I397">
        <v>34</v>
      </c>
    </row>
    <row r="398" spans="7:9" x14ac:dyDescent="0.25">
      <c r="G398" t="s">
        <v>230</v>
      </c>
      <c r="H398" t="s">
        <v>724</v>
      </c>
      <c r="I398">
        <v>32.700000000000003</v>
      </c>
    </row>
    <row r="399" spans="7:9" x14ac:dyDescent="0.25">
      <c r="G399" t="s">
        <v>230</v>
      </c>
      <c r="H399" t="s">
        <v>725</v>
      </c>
      <c r="I399">
        <v>37.5</v>
      </c>
    </row>
    <row r="400" spans="7:9" x14ac:dyDescent="0.25">
      <c r="G400" t="s">
        <v>230</v>
      </c>
      <c r="H400" t="s">
        <v>726</v>
      </c>
      <c r="I400">
        <v>22.6</v>
      </c>
    </row>
    <row r="401" spans="7:9" x14ac:dyDescent="0.25">
      <c r="G401" t="s">
        <v>230</v>
      </c>
      <c r="H401" t="s">
        <v>727</v>
      </c>
      <c r="I401">
        <v>34.299999999999997</v>
      </c>
    </row>
    <row r="402" spans="7:9" x14ac:dyDescent="0.25">
      <c r="G402" t="s">
        <v>230</v>
      </c>
      <c r="H402" t="s">
        <v>728</v>
      </c>
      <c r="I402">
        <v>20.7</v>
      </c>
    </row>
    <row r="403" spans="7:9" x14ac:dyDescent="0.25">
      <c r="G403" t="s">
        <v>230</v>
      </c>
      <c r="H403" t="s">
        <v>729</v>
      </c>
      <c r="I403">
        <v>20.8</v>
      </c>
    </row>
    <row r="404" spans="7:9" x14ac:dyDescent="0.25">
      <c r="G404" t="s">
        <v>230</v>
      </c>
      <c r="H404" t="s">
        <v>730</v>
      </c>
      <c r="I404">
        <v>25.7</v>
      </c>
    </row>
    <row r="405" spans="7:9" x14ac:dyDescent="0.25">
      <c r="G405" t="s">
        <v>233</v>
      </c>
      <c r="H405" t="s">
        <v>731</v>
      </c>
      <c r="I405">
        <v>26.5</v>
      </c>
    </row>
    <row r="406" spans="7:9" x14ac:dyDescent="0.25">
      <c r="G406" t="s">
        <v>233</v>
      </c>
      <c r="H406" t="s">
        <v>732</v>
      </c>
      <c r="I406" t="s">
        <v>176</v>
      </c>
    </row>
    <row r="407" spans="7:9" x14ac:dyDescent="0.25">
      <c r="G407" t="s">
        <v>236</v>
      </c>
      <c r="H407" t="s">
        <v>733</v>
      </c>
      <c r="I407">
        <v>41.7</v>
      </c>
    </row>
    <row r="408" spans="7:9" x14ac:dyDescent="0.25">
      <c r="G408" t="s">
        <v>236</v>
      </c>
      <c r="H408" t="s">
        <v>734</v>
      </c>
      <c r="I408">
        <v>35.299999999999997</v>
      </c>
    </row>
    <row r="409" spans="7:9" x14ac:dyDescent="0.25">
      <c r="G409" t="s">
        <v>236</v>
      </c>
      <c r="H409" t="s">
        <v>735</v>
      </c>
      <c r="I409">
        <v>41.4</v>
      </c>
    </row>
    <row r="410" spans="7:9" x14ac:dyDescent="0.25">
      <c r="G410" t="s">
        <v>239</v>
      </c>
      <c r="H410" t="s">
        <v>736</v>
      </c>
      <c r="I410">
        <v>31</v>
      </c>
    </row>
    <row r="411" spans="7:9" x14ac:dyDescent="0.25">
      <c r="G411" t="s">
        <v>239</v>
      </c>
      <c r="H411" t="s">
        <v>737</v>
      </c>
      <c r="I411">
        <v>32.5</v>
      </c>
    </row>
    <row r="412" spans="7:9" x14ac:dyDescent="0.25">
      <c r="G412" t="s">
        <v>239</v>
      </c>
      <c r="H412" t="s">
        <v>738</v>
      </c>
      <c r="I412">
        <v>17.600000000000001</v>
      </c>
    </row>
    <row r="413" spans="7:9" x14ac:dyDescent="0.25">
      <c r="G413" t="s">
        <v>239</v>
      </c>
      <c r="H413" t="s">
        <v>739</v>
      </c>
      <c r="I413">
        <v>16.670000000000002</v>
      </c>
    </row>
    <row r="414" spans="7:9" x14ac:dyDescent="0.25">
      <c r="G414" t="s">
        <v>239</v>
      </c>
      <c r="H414" t="s">
        <v>740</v>
      </c>
      <c r="I414">
        <v>37.799999999999997</v>
      </c>
    </row>
    <row r="415" spans="7:9" x14ac:dyDescent="0.25">
      <c r="G415" t="s">
        <v>239</v>
      </c>
      <c r="H415" t="s">
        <v>741</v>
      </c>
      <c r="I415">
        <v>19.84</v>
      </c>
    </row>
    <row r="416" spans="7:9" x14ac:dyDescent="0.25">
      <c r="G416" t="s">
        <v>239</v>
      </c>
      <c r="H416" t="s">
        <v>742</v>
      </c>
      <c r="I416">
        <v>18</v>
      </c>
    </row>
    <row r="417" spans="7:9" x14ac:dyDescent="0.25">
      <c r="G417" t="s">
        <v>239</v>
      </c>
      <c r="H417" t="s">
        <v>743</v>
      </c>
      <c r="I417">
        <v>64.099999999999994</v>
      </c>
    </row>
    <row r="418" spans="7:9" x14ac:dyDescent="0.25">
      <c r="G418" t="s">
        <v>239</v>
      </c>
      <c r="H418" t="s">
        <v>744</v>
      </c>
      <c r="I418">
        <v>39.700000000000003</v>
      </c>
    </row>
    <row r="419" spans="7:9" x14ac:dyDescent="0.25">
      <c r="G419" t="s">
        <v>745</v>
      </c>
      <c r="H419" t="s">
        <v>746</v>
      </c>
      <c r="I419">
        <v>33.4</v>
      </c>
    </row>
    <row r="420" spans="7:9" x14ac:dyDescent="0.25">
      <c r="G420" t="s">
        <v>745</v>
      </c>
      <c r="H420" t="s">
        <v>747</v>
      </c>
      <c r="I420">
        <v>27.9</v>
      </c>
    </row>
    <row r="421" spans="7:9" x14ac:dyDescent="0.25">
      <c r="G421" t="s">
        <v>745</v>
      </c>
      <c r="H421" t="s">
        <v>748</v>
      </c>
      <c r="I421">
        <v>30.8</v>
      </c>
    </row>
    <row r="422" spans="7:9" x14ac:dyDescent="0.25">
      <c r="G422" t="s">
        <v>745</v>
      </c>
      <c r="H422" t="s">
        <v>749</v>
      </c>
      <c r="I422">
        <v>37.799999999999997</v>
      </c>
    </row>
    <row r="423" spans="7:9" x14ac:dyDescent="0.25">
      <c r="G423" t="s">
        <v>745</v>
      </c>
      <c r="H423" t="s">
        <v>750</v>
      </c>
      <c r="I423">
        <v>33.4</v>
      </c>
    </row>
    <row r="424" spans="7:9" x14ac:dyDescent="0.25">
      <c r="G424" t="s">
        <v>745</v>
      </c>
      <c r="H424" t="s">
        <v>751</v>
      </c>
      <c r="I424">
        <v>27.9</v>
      </c>
    </row>
    <row r="425" spans="7:9" x14ac:dyDescent="0.25">
      <c r="G425" t="s">
        <v>745</v>
      </c>
      <c r="H425" t="s">
        <v>752</v>
      </c>
      <c r="I425">
        <v>30.8</v>
      </c>
    </row>
    <row r="426" spans="7:9" x14ac:dyDescent="0.25">
      <c r="G426" t="s">
        <v>745</v>
      </c>
      <c r="H426" t="s">
        <v>753</v>
      </c>
      <c r="I426">
        <v>37.799999999999997</v>
      </c>
    </row>
    <row r="427" spans="7:9" x14ac:dyDescent="0.25">
      <c r="G427" t="s">
        <v>745</v>
      </c>
      <c r="H427" t="s">
        <v>754</v>
      </c>
      <c r="I427">
        <v>31.1</v>
      </c>
    </row>
    <row r="428" spans="7:9" x14ac:dyDescent="0.25">
      <c r="G428" t="s">
        <v>244</v>
      </c>
      <c r="H428" t="s">
        <v>755</v>
      </c>
      <c r="I428">
        <v>50.5</v>
      </c>
    </row>
    <row r="429" spans="7:9" x14ac:dyDescent="0.25">
      <c r="G429" t="s">
        <v>166</v>
      </c>
      <c r="H429" t="s">
        <v>756</v>
      </c>
      <c r="I429">
        <v>37</v>
      </c>
    </row>
    <row r="430" spans="7:9" x14ac:dyDescent="0.25">
      <c r="G430" t="s">
        <v>166</v>
      </c>
      <c r="H430" t="s">
        <v>757</v>
      </c>
      <c r="I430">
        <v>34</v>
      </c>
    </row>
    <row r="431" spans="7:9" x14ac:dyDescent="0.25">
      <c r="G431" t="s">
        <v>166</v>
      </c>
      <c r="H431" t="s">
        <v>758</v>
      </c>
      <c r="I431">
        <v>26.6</v>
      </c>
    </row>
    <row r="432" spans="7:9" x14ac:dyDescent="0.25">
      <c r="G432" t="s">
        <v>249</v>
      </c>
      <c r="H432" t="s">
        <v>759</v>
      </c>
      <c r="I432">
        <v>15</v>
      </c>
    </row>
    <row r="433" spans="7:9" x14ac:dyDescent="0.25">
      <c r="G433" t="s">
        <v>249</v>
      </c>
      <c r="H433" t="s">
        <v>760</v>
      </c>
      <c r="I433">
        <v>35</v>
      </c>
    </row>
    <row r="434" spans="7:9" x14ac:dyDescent="0.25">
      <c r="G434" t="s">
        <v>249</v>
      </c>
      <c r="H434" t="s">
        <v>761</v>
      </c>
      <c r="I434">
        <v>38</v>
      </c>
    </row>
    <row r="435" spans="7:9" x14ac:dyDescent="0.25">
      <c r="G435" t="s">
        <v>249</v>
      </c>
      <c r="H435" t="s">
        <v>762</v>
      </c>
      <c r="I435">
        <v>36.5</v>
      </c>
    </row>
    <row r="436" spans="7:9" x14ac:dyDescent="0.25">
      <c r="G436" t="s">
        <v>249</v>
      </c>
      <c r="H436" t="s">
        <v>763</v>
      </c>
      <c r="I436">
        <v>36</v>
      </c>
    </row>
    <row r="437" spans="7:9" x14ac:dyDescent="0.25">
      <c r="G437" t="s">
        <v>249</v>
      </c>
      <c r="H437" t="s">
        <v>764</v>
      </c>
      <c r="I437">
        <v>24.9</v>
      </c>
    </row>
    <row r="438" spans="7:9" x14ac:dyDescent="0.25">
      <c r="G438" t="s">
        <v>252</v>
      </c>
      <c r="H438" t="s">
        <v>765</v>
      </c>
      <c r="I438">
        <v>54.1</v>
      </c>
    </row>
    <row r="439" spans="7:9" x14ac:dyDescent="0.25">
      <c r="G439" t="s">
        <v>252</v>
      </c>
      <c r="H439" t="s">
        <v>766</v>
      </c>
      <c r="I439">
        <v>41</v>
      </c>
    </row>
    <row r="440" spans="7:9" x14ac:dyDescent="0.25">
      <c r="G440" t="s">
        <v>252</v>
      </c>
      <c r="H440" t="s">
        <v>767</v>
      </c>
      <c r="I440">
        <v>30</v>
      </c>
    </row>
    <row r="441" spans="7:9" x14ac:dyDescent="0.25">
      <c r="G441" t="s">
        <v>252</v>
      </c>
      <c r="H441" t="s">
        <v>768</v>
      </c>
      <c r="I441">
        <v>27</v>
      </c>
    </row>
    <row r="442" spans="7:9" x14ac:dyDescent="0.25">
      <c r="G442" t="s">
        <v>252</v>
      </c>
      <c r="H442" t="s">
        <v>769</v>
      </c>
      <c r="I442">
        <v>42.4</v>
      </c>
    </row>
    <row r="443" spans="7:9" x14ac:dyDescent="0.25">
      <c r="G443" t="s">
        <v>770</v>
      </c>
      <c r="H443" t="s">
        <v>771</v>
      </c>
      <c r="I443">
        <v>32.799999999999997</v>
      </c>
    </row>
    <row r="444" spans="7:9" x14ac:dyDescent="0.25">
      <c r="G444" t="s">
        <v>770</v>
      </c>
      <c r="H444" t="s">
        <v>772</v>
      </c>
      <c r="I444">
        <v>24.8</v>
      </c>
    </row>
    <row r="445" spans="7:9" x14ac:dyDescent="0.25">
      <c r="G445" t="s">
        <v>770</v>
      </c>
      <c r="H445" t="s">
        <v>773</v>
      </c>
      <c r="I445">
        <v>23.4</v>
      </c>
    </row>
    <row r="446" spans="7:9" x14ac:dyDescent="0.25">
      <c r="G446" t="s">
        <v>770</v>
      </c>
      <c r="H446" t="s">
        <v>774</v>
      </c>
      <c r="I446">
        <v>30.84</v>
      </c>
    </row>
    <row r="447" spans="7:9" x14ac:dyDescent="0.25">
      <c r="G447" t="s">
        <v>257</v>
      </c>
      <c r="H447" t="s">
        <v>775</v>
      </c>
      <c r="I447">
        <v>41.9</v>
      </c>
    </row>
    <row r="448" spans="7:9" x14ac:dyDescent="0.25">
      <c r="G448" t="s">
        <v>257</v>
      </c>
      <c r="H448" t="s">
        <v>776</v>
      </c>
      <c r="I448">
        <v>29</v>
      </c>
    </row>
    <row r="449" spans="7:9" x14ac:dyDescent="0.25">
      <c r="G449" t="s">
        <v>257</v>
      </c>
      <c r="H449" t="s">
        <v>777</v>
      </c>
      <c r="I449">
        <v>43.3</v>
      </c>
    </row>
    <row r="450" spans="7:9" x14ac:dyDescent="0.25">
      <c r="G450" t="s">
        <v>257</v>
      </c>
      <c r="H450" t="s">
        <v>778</v>
      </c>
      <c r="I450">
        <v>41.5</v>
      </c>
    </row>
    <row r="451" spans="7:9" x14ac:dyDescent="0.25">
      <c r="G451" t="s">
        <v>260</v>
      </c>
      <c r="H451" t="s">
        <v>779</v>
      </c>
      <c r="I451" t="s">
        <v>176</v>
      </c>
    </row>
    <row r="452" spans="7:9" x14ac:dyDescent="0.25">
      <c r="G452" t="s">
        <v>262</v>
      </c>
      <c r="H452" t="s">
        <v>780</v>
      </c>
      <c r="I452" t="s">
        <v>176</v>
      </c>
    </row>
    <row r="453" spans="7:9" x14ac:dyDescent="0.25">
      <c r="G453" t="s">
        <v>988</v>
      </c>
      <c r="H453" t="s">
        <v>781</v>
      </c>
      <c r="I453">
        <v>38.5</v>
      </c>
    </row>
    <row r="454" spans="7:9" x14ac:dyDescent="0.25">
      <c r="G454" t="s">
        <v>988</v>
      </c>
      <c r="H454" t="s">
        <v>782</v>
      </c>
      <c r="I454">
        <v>38.1</v>
      </c>
    </row>
    <row r="455" spans="7:9" x14ac:dyDescent="0.25">
      <c r="G455" t="s">
        <v>988</v>
      </c>
      <c r="H455" t="s">
        <v>783</v>
      </c>
      <c r="I455">
        <v>40.5</v>
      </c>
    </row>
    <row r="456" spans="7:9" x14ac:dyDescent="0.25">
      <c r="G456" t="s">
        <v>988</v>
      </c>
      <c r="H456" t="s">
        <v>784</v>
      </c>
      <c r="I456">
        <v>40.6</v>
      </c>
    </row>
    <row r="457" spans="7:9" x14ac:dyDescent="0.25">
      <c r="G457" t="s">
        <v>988</v>
      </c>
      <c r="H457" t="s">
        <v>785</v>
      </c>
      <c r="I457">
        <v>37.4</v>
      </c>
    </row>
    <row r="458" spans="7:9" x14ac:dyDescent="0.25">
      <c r="G458" t="s">
        <v>988</v>
      </c>
      <c r="H458" t="s">
        <v>786</v>
      </c>
      <c r="I458">
        <v>44</v>
      </c>
    </row>
    <row r="459" spans="7:9" x14ac:dyDescent="0.25">
      <c r="G459" t="s">
        <v>988</v>
      </c>
      <c r="H459" t="s">
        <v>787</v>
      </c>
      <c r="I459">
        <v>31.6</v>
      </c>
    </row>
    <row r="460" spans="7:9" x14ac:dyDescent="0.25">
      <c r="G460" t="s">
        <v>988</v>
      </c>
      <c r="H460" t="s">
        <v>788</v>
      </c>
      <c r="I460">
        <v>21.4</v>
      </c>
    </row>
    <row r="461" spans="7:9" x14ac:dyDescent="0.25">
      <c r="G461" t="s">
        <v>988</v>
      </c>
      <c r="H461" t="s">
        <v>789</v>
      </c>
      <c r="I461">
        <v>21</v>
      </c>
    </row>
    <row r="462" spans="7:9" x14ac:dyDescent="0.25">
      <c r="G462" t="s">
        <v>988</v>
      </c>
      <c r="H462" t="s">
        <v>790</v>
      </c>
      <c r="I462">
        <v>34.4</v>
      </c>
    </row>
    <row r="463" spans="7:9" x14ac:dyDescent="0.25">
      <c r="G463" t="s">
        <v>988</v>
      </c>
      <c r="H463" t="s">
        <v>791</v>
      </c>
      <c r="I463">
        <v>54.1</v>
      </c>
    </row>
    <row r="464" spans="7:9" x14ac:dyDescent="0.25">
      <c r="G464" t="s">
        <v>988</v>
      </c>
      <c r="H464" t="s">
        <v>792</v>
      </c>
      <c r="I464" t="s">
        <v>176</v>
      </c>
    </row>
    <row r="465" spans="7:9" x14ac:dyDescent="0.25">
      <c r="G465" t="s">
        <v>988</v>
      </c>
      <c r="H465" t="s">
        <v>793</v>
      </c>
      <c r="I465">
        <v>37</v>
      </c>
    </row>
    <row r="466" spans="7:9" x14ac:dyDescent="0.25">
      <c r="G466" t="s">
        <v>988</v>
      </c>
      <c r="H466" t="s">
        <v>794</v>
      </c>
      <c r="I466">
        <v>49.7</v>
      </c>
    </row>
    <row r="467" spans="7:9" x14ac:dyDescent="0.25">
      <c r="G467" t="s">
        <v>795</v>
      </c>
      <c r="H467" t="s">
        <v>796</v>
      </c>
      <c r="I467">
        <v>37.200000000000003</v>
      </c>
    </row>
    <row r="468" spans="7:9" x14ac:dyDescent="0.25">
      <c r="G468" t="s">
        <v>795</v>
      </c>
      <c r="H468" t="s">
        <v>797</v>
      </c>
      <c r="I468">
        <v>38.700000000000003</v>
      </c>
    </row>
    <row r="469" spans="7:9" x14ac:dyDescent="0.25">
      <c r="G469" t="s">
        <v>795</v>
      </c>
      <c r="H469" t="s">
        <v>798</v>
      </c>
      <c r="I469">
        <v>33.6</v>
      </c>
    </row>
    <row r="470" spans="7:9" x14ac:dyDescent="0.25">
      <c r="G470" t="s">
        <v>795</v>
      </c>
      <c r="H470" t="s">
        <v>799</v>
      </c>
      <c r="I470">
        <v>33.700000000000003</v>
      </c>
    </row>
    <row r="471" spans="7:9" x14ac:dyDescent="0.25">
      <c r="G471" t="s">
        <v>795</v>
      </c>
      <c r="H471" t="s">
        <v>800</v>
      </c>
      <c r="I471">
        <v>30.5</v>
      </c>
    </row>
    <row r="472" spans="7:9" x14ac:dyDescent="0.25">
      <c r="G472" t="s">
        <v>795</v>
      </c>
      <c r="H472" t="s">
        <v>801</v>
      </c>
      <c r="I472">
        <v>36.700000000000003</v>
      </c>
    </row>
    <row r="473" spans="7:9" x14ac:dyDescent="0.25">
      <c r="G473" t="s">
        <v>795</v>
      </c>
      <c r="H473" t="s">
        <v>802</v>
      </c>
      <c r="I473">
        <v>41.7</v>
      </c>
    </row>
    <row r="474" spans="7:9" x14ac:dyDescent="0.25">
      <c r="G474" t="s">
        <v>795</v>
      </c>
      <c r="H474" t="s">
        <v>803</v>
      </c>
      <c r="I474">
        <v>35</v>
      </c>
    </row>
    <row r="475" spans="7:9" x14ac:dyDescent="0.25">
      <c r="G475" t="s">
        <v>795</v>
      </c>
      <c r="H475" t="s">
        <v>804</v>
      </c>
      <c r="I475">
        <v>39.299999999999997</v>
      </c>
    </row>
    <row r="476" spans="7:9" x14ac:dyDescent="0.25">
      <c r="G476" t="s">
        <v>795</v>
      </c>
      <c r="H476" t="s">
        <v>805</v>
      </c>
      <c r="I476">
        <v>34.9</v>
      </c>
    </row>
    <row r="477" spans="7:9" x14ac:dyDescent="0.25">
      <c r="G477" t="s">
        <v>795</v>
      </c>
      <c r="H477" t="s">
        <v>806</v>
      </c>
      <c r="I477">
        <v>40</v>
      </c>
    </row>
    <row r="478" spans="7:9" x14ac:dyDescent="0.25">
      <c r="G478" t="s">
        <v>795</v>
      </c>
      <c r="H478" t="s">
        <v>807</v>
      </c>
      <c r="I478">
        <v>30.5</v>
      </c>
    </row>
    <row r="479" spans="7:9" x14ac:dyDescent="0.25">
      <c r="G479" t="s">
        <v>795</v>
      </c>
      <c r="H479" t="s">
        <v>808</v>
      </c>
      <c r="I479">
        <v>36.200000000000003</v>
      </c>
    </row>
    <row r="480" spans="7:9" x14ac:dyDescent="0.25">
      <c r="G480" t="s">
        <v>795</v>
      </c>
      <c r="H480" t="s">
        <v>809</v>
      </c>
      <c r="I480">
        <v>35.5</v>
      </c>
    </row>
    <row r="481" spans="7:9" x14ac:dyDescent="0.25">
      <c r="G481" t="s">
        <v>795</v>
      </c>
      <c r="H481" t="s">
        <v>810</v>
      </c>
      <c r="I481">
        <v>38.799999999999997</v>
      </c>
    </row>
    <row r="482" spans="7:9" x14ac:dyDescent="0.25">
      <c r="G482" t="s">
        <v>795</v>
      </c>
      <c r="H482" t="s">
        <v>811</v>
      </c>
      <c r="I482">
        <v>35.6</v>
      </c>
    </row>
    <row r="483" spans="7:9" x14ac:dyDescent="0.25">
      <c r="G483" t="s">
        <v>795</v>
      </c>
      <c r="H483" t="s">
        <v>812</v>
      </c>
      <c r="I483">
        <v>40.1</v>
      </c>
    </row>
    <row r="484" spans="7:9" x14ac:dyDescent="0.25">
      <c r="G484" t="s">
        <v>795</v>
      </c>
      <c r="H484" t="s">
        <v>813</v>
      </c>
      <c r="I484">
        <v>36.5</v>
      </c>
    </row>
    <row r="485" spans="7:9" x14ac:dyDescent="0.25">
      <c r="G485" t="s">
        <v>795</v>
      </c>
      <c r="H485" t="s">
        <v>814</v>
      </c>
      <c r="I485">
        <v>35.6</v>
      </c>
    </row>
    <row r="486" spans="7:9" x14ac:dyDescent="0.25">
      <c r="G486" t="s">
        <v>795</v>
      </c>
      <c r="H486" t="s">
        <v>815</v>
      </c>
      <c r="I486">
        <v>36.6</v>
      </c>
    </row>
    <row r="487" spans="7:9" x14ac:dyDescent="0.25">
      <c r="G487" t="s">
        <v>795</v>
      </c>
      <c r="H487" t="s">
        <v>816</v>
      </c>
      <c r="I487">
        <v>38</v>
      </c>
    </row>
    <row r="488" spans="7:9" x14ac:dyDescent="0.25">
      <c r="G488" t="s">
        <v>795</v>
      </c>
      <c r="H488" t="s">
        <v>817</v>
      </c>
      <c r="I488">
        <v>35.700000000000003</v>
      </c>
    </row>
    <row r="489" spans="7:9" x14ac:dyDescent="0.25">
      <c r="G489" t="s">
        <v>795</v>
      </c>
      <c r="H489" t="s">
        <v>818</v>
      </c>
      <c r="I489">
        <v>37</v>
      </c>
    </row>
    <row r="490" spans="7:9" x14ac:dyDescent="0.25">
      <c r="G490" t="s">
        <v>795</v>
      </c>
      <c r="H490" t="s">
        <v>819</v>
      </c>
      <c r="I490">
        <v>38</v>
      </c>
    </row>
    <row r="491" spans="7:9" x14ac:dyDescent="0.25">
      <c r="G491" t="s">
        <v>795</v>
      </c>
      <c r="H491" t="s">
        <v>820</v>
      </c>
      <c r="I491">
        <v>38.6</v>
      </c>
    </row>
    <row r="492" spans="7:9" x14ac:dyDescent="0.25">
      <c r="G492" t="s">
        <v>795</v>
      </c>
      <c r="H492" t="s">
        <v>821</v>
      </c>
      <c r="I492">
        <v>33.799999999999997</v>
      </c>
    </row>
    <row r="493" spans="7:9" x14ac:dyDescent="0.25">
      <c r="G493" t="s">
        <v>795</v>
      </c>
      <c r="H493" t="s">
        <v>822</v>
      </c>
      <c r="I493">
        <v>38.6</v>
      </c>
    </row>
    <row r="494" spans="7:9" x14ac:dyDescent="0.25">
      <c r="G494" t="s">
        <v>795</v>
      </c>
      <c r="H494" t="s">
        <v>823</v>
      </c>
      <c r="I494">
        <v>41.5</v>
      </c>
    </row>
    <row r="495" spans="7:9" x14ac:dyDescent="0.25">
      <c r="G495" t="s">
        <v>795</v>
      </c>
      <c r="H495" t="s">
        <v>824</v>
      </c>
      <c r="I495">
        <v>34.9</v>
      </c>
    </row>
    <row r="496" spans="7:9" x14ac:dyDescent="0.25">
      <c r="G496" t="s">
        <v>795</v>
      </c>
      <c r="H496" t="s">
        <v>825</v>
      </c>
      <c r="I496">
        <v>35.700000000000003</v>
      </c>
    </row>
    <row r="497" spans="7:9" x14ac:dyDescent="0.25">
      <c r="G497" t="s">
        <v>795</v>
      </c>
      <c r="H497" t="s">
        <v>826</v>
      </c>
      <c r="I497">
        <v>19.2</v>
      </c>
    </row>
    <row r="498" spans="7:9" x14ac:dyDescent="0.25">
      <c r="G498" t="s">
        <v>795</v>
      </c>
      <c r="H498" t="s">
        <v>827</v>
      </c>
      <c r="I498">
        <v>26.3</v>
      </c>
    </row>
    <row r="499" spans="7:9" x14ac:dyDescent="0.25">
      <c r="G499" t="s">
        <v>795</v>
      </c>
      <c r="H499" t="s">
        <v>828</v>
      </c>
      <c r="I499">
        <v>25.8</v>
      </c>
    </row>
    <row r="500" spans="7:9" x14ac:dyDescent="0.25">
      <c r="G500" t="s">
        <v>795</v>
      </c>
      <c r="H500" t="s">
        <v>829</v>
      </c>
      <c r="I500">
        <v>19.100000000000001</v>
      </c>
    </row>
    <row r="501" spans="7:9" x14ac:dyDescent="0.25">
      <c r="G501" t="s">
        <v>795</v>
      </c>
      <c r="H501" t="s">
        <v>830</v>
      </c>
      <c r="I501">
        <v>20.7</v>
      </c>
    </row>
    <row r="502" spans="7:9" x14ac:dyDescent="0.25">
      <c r="G502" t="s">
        <v>831</v>
      </c>
      <c r="H502" t="s">
        <v>832</v>
      </c>
      <c r="I502" t="s">
        <v>176</v>
      </c>
    </row>
    <row r="503" spans="7:9" x14ac:dyDescent="0.25">
      <c r="G503" t="s">
        <v>831</v>
      </c>
      <c r="H503" t="s">
        <v>833</v>
      </c>
      <c r="I503" t="s">
        <v>176</v>
      </c>
    </row>
    <row r="504" spans="7:9" x14ac:dyDescent="0.25">
      <c r="G504" t="s">
        <v>831</v>
      </c>
      <c r="H504" t="s">
        <v>834</v>
      </c>
      <c r="I504" t="s">
        <v>176</v>
      </c>
    </row>
    <row r="505" spans="7:9" x14ac:dyDescent="0.25">
      <c r="G505" t="s">
        <v>831</v>
      </c>
      <c r="H505" t="s">
        <v>835</v>
      </c>
      <c r="I505" t="s">
        <v>176</v>
      </c>
    </row>
    <row r="506" spans="7:9" x14ac:dyDescent="0.25">
      <c r="G506" t="s">
        <v>831</v>
      </c>
      <c r="H506" t="s">
        <v>836</v>
      </c>
      <c r="I506" t="s">
        <v>176</v>
      </c>
    </row>
    <row r="507" spans="7:9" x14ac:dyDescent="0.25">
      <c r="G507" t="s">
        <v>831</v>
      </c>
      <c r="H507" t="s">
        <v>837</v>
      </c>
      <c r="I507" t="s">
        <v>176</v>
      </c>
    </row>
    <row r="508" spans="7:9" x14ac:dyDescent="0.25">
      <c r="G508" t="s">
        <v>831</v>
      </c>
      <c r="H508" t="s">
        <v>838</v>
      </c>
      <c r="I508" t="s">
        <v>176</v>
      </c>
    </row>
    <row r="509" spans="7:9" x14ac:dyDescent="0.25">
      <c r="G509" t="s">
        <v>831</v>
      </c>
      <c r="H509" t="s">
        <v>839</v>
      </c>
      <c r="I509" t="s">
        <v>176</v>
      </c>
    </row>
    <row r="510" spans="7:9" x14ac:dyDescent="0.25">
      <c r="G510" t="s">
        <v>272</v>
      </c>
      <c r="H510" t="s">
        <v>840</v>
      </c>
      <c r="I510" t="s">
        <v>176</v>
      </c>
    </row>
    <row r="511" spans="7:9" x14ac:dyDescent="0.25">
      <c r="G511" t="s">
        <v>272</v>
      </c>
      <c r="H511" t="s">
        <v>841</v>
      </c>
      <c r="I511" t="s">
        <v>176</v>
      </c>
    </row>
    <row r="512" spans="7:9" x14ac:dyDescent="0.25">
      <c r="G512" t="s">
        <v>272</v>
      </c>
      <c r="H512" t="s">
        <v>842</v>
      </c>
      <c r="I512" t="s">
        <v>176</v>
      </c>
    </row>
    <row r="513" spans="7:9" x14ac:dyDescent="0.25">
      <c r="G513" t="s">
        <v>272</v>
      </c>
      <c r="H513" t="s">
        <v>843</v>
      </c>
      <c r="I513" t="s">
        <v>176</v>
      </c>
    </row>
    <row r="514" spans="7:9" x14ac:dyDescent="0.25">
      <c r="G514" t="s">
        <v>272</v>
      </c>
      <c r="H514" t="s">
        <v>844</v>
      </c>
      <c r="I514" t="s">
        <v>176</v>
      </c>
    </row>
    <row r="515" spans="7:9" x14ac:dyDescent="0.25">
      <c r="G515" t="s">
        <v>272</v>
      </c>
      <c r="H515" t="s">
        <v>845</v>
      </c>
      <c r="I515" t="s">
        <v>176</v>
      </c>
    </row>
    <row r="516" spans="7:9" x14ac:dyDescent="0.25">
      <c r="G516" t="s">
        <v>272</v>
      </c>
      <c r="H516" t="s">
        <v>846</v>
      </c>
      <c r="I516" t="s">
        <v>176</v>
      </c>
    </row>
    <row r="517" spans="7:9" x14ac:dyDescent="0.25">
      <c r="G517" t="s">
        <v>272</v>
      </c>
      <c r="H517" t="s">
        <v>847</v>
      </c>
      <c r="I517" t="s">
        <v>176</v>
      </c>
    </row>
    <row r="518" spans="7:9" x14ac:dyDescent="0.25">
      <c r="G518" t="s">
        <v>272</v>
      </c>
      <c r="H518" t="s">
        <v>848</v>
      </c>
      <c r="I518" t="s">
        <v>176</v>
      </c>
    </row>
    <row r="519" spans="7:9" x14ac:dyDescent="0.25">
      <c r="G519" t="s">
        <v>272</v>
      </c>
      <c r="H519" t="s">
        <v>849</v>
      </c>
      <c r="I519" t="s">
        <v>176</v>
      </c>
    </row>
    <row r="520" spans="7:9" x14ac:dyDescent="0.25">
      <c r="G520" t="s">
        <v>272</v>
      </c>
      <c r="H520" t="s">
        <v>850</v>
      </c>
      <c r="I520" t="s">
        <v>176</v>
      </c>
    </row>
    <row r="521" spans="7:9" x14ac:dyDescent="0.25">
      <c r="G521" t="s">
        <v>275</v>
      </c>
      <c r="H521" t="s">
        <v>851</v>
      </c>
      <c r="I521" t="s">
        <v>176</v>
      </c>
    </row>
    <row r="522" spans="7:9" x14ac:dyDescent="0.25">
      <c r="G522" t="s">
        <v>278</v>
      </c>
      <c r="H522" t="s">
        <v>852</v>
      </c>
      <c r="I522">
        <v>12.6</v>
      </c>
    </row>
    <row r="523" spans="7:9" x14ac:dyDescent="0.25">
      <c r="G523" t="s">
        <v>278</v>
      </c>
      <c r="H523" t="s">
        <v>853</v>
      </c>
      <c r="I523">
        <v>36.700000000000003</v>
      </c>
    </row>
    <row r="524" spans="7:9" x14ac:dyDescent="0.25">
      <c r="G524" t="s">
        <v>278</v>
      </c>
      <c r="H524" t="s">
        <v>854</v>
      </c>
      <c r="I524">
        <v>27</v>
      </c>
    </row>
    <row r="525" spans="7:9" x14ac:dyDescent="0.25">
      <c r="G525" t="s">
        <v>278</v>
      </c>
      <c r="H525" t="s">
        <v>855</v>
      </c>
      <c r="I525">
        <v>32.4</v>
      </c>
    </row>
    <row r="526" spans="7:9" x14ac:dyDescent="0.25">
      <c r="G526" t="s">
        <v>278</v>
      </c>
      <c r="H526" t="s">
        <v>856</v>
      </c>
      <c r="I526">
        <v>36</v>
      </c>
    </row>
    <row r="527" spans="7:9" x14ac:dyDescent="0.25">
      <c r="G527" t="s">
        <v>278</v>
      </c>
      <c r="H527" t="s">
        <v>857</v>
      </c>
      <c r="I527">
        <v>36.299999999999997</v>
      </c>
    </row>
    <row r="528" spans="7:9" x14ac:dyDescent="0.25">
      <c r="G528" t="s">
        <v>278</v>
      </c>
      <c r="H528" t="s">
        <v>858</v>
      </c>
      <c r="I528">
        <v>16.5</v>
      </c>
    </row>
    <row r="529" spans="7:9" x14ac:dyDescent="0.25">
      <c r="G529" t="s">
        <v>278</v>
      </c>
      <c r="H529" t="s">
        <v>859</v>
      </c>
      <c r="I529">
        <v>32.1</v>
      </c>
    </row>
    <row r="530" spans="7:9" x14ac:dyDescent="0.25">
      <c r="G530" t="s">
        <v>278</v>
      </c>
      <c r="H530" t="s">
        <v>860</v>
      </c>
      <c r="I530">
        <v>24.8</v>
      </c>
    </row>
    <row r="531" spans="7:9" x14ac:dyDescent="0.25">
      <c r="G531" t="s">
        <v>278</v>
      </c>
      <c r="H531" t="s">
        <v>861</v>
      </c>
      <c r="I531">
        <v>35.1</v>
      </c>
    </row>
    <row r="532" spans="7:9" x14ac:dyDescent="0.25">
      <c r="G532" t="s">
        <v>278</v>
      </c>
      <c r="H532" t="s">
        <v>862</v>
      </c>
      <c r="I532">
        <v>16.8</v>
      </c>
    </row>
    <row r="533" spans="7:9" x14ac:dyDescent="0.25">
      <c r="G533" t="s">
        <v>278</v>
      </c>
      <c r="H533" t="s">
        <v>863</v>
      </c>
      <c r="I533">
        <v>36.9</v>
      </c>
    </row>
    <row r="534" spans="7:9" x14ac:dyDescent="0.25">
      <c r="G534" t="s">
        <v>278</v>
      </c>
      <c r="H534" t="s">
        <v>864</v>
      </c>
      <c r="I534">
        <v>17.8</v>
      </c>
    </row>
    <row r="535" spans="7:9" x14ac:dyDescent="0.25">
      <c r="G535" t="s">
        <v>278</v>
      </c>
      <c r="H535" t="s">
        <v>865</v>
      </c>
      <c r="I535">
        <v>25.3</v>
      </c>
    </row>
    <row r="536" spans="7:9" x14ac:dyDescent="0.25">
      <c r="G536" t="s">
        <v>278</v>
      </c>
      <c r="H536" t="s">
        <v>866</v>
      </c>
      <c r="I536">
        <v>42</v>
      </c>
    </row>
    <row r="537" spans="7:9" x14ac:dyDescent="0.25">
      <c r="G537" t="s">
        <v>278</v>
      </c>
      <c r="H537" t="s">
        <v>867</v>
      </c>
      <c r="I537">
        <v>29.5</v>
      </c>
    </row>
    <row r="538" spans="7:9" x14ac:dyDescent="0.25">
      <c r="G538" t="s">
        <v>278</v>
      </c>
      <c r="H538" t="s">
        <v>868</v>
      </c>
      <c r="I538">
        <v>36</v>
      </c>
    </row>
    <row r="539" spans="7:9" x14ac:dyDescent="0.25">
      <c r="G539" t="s">
        <v>278</v>
      </c>
      <c r="H539" t="s">
        <v>869</v>
      </c>
      <c r="I539">
        <v>10.1</v>
      </c>
    </row>
    <row r="540" spans="7:9" x14ac:dyDescent="0.25">
      <c r="G540" t="s">
        <v>278</v>
      </c>
      <c r="H540" t="s">
        <v>870</v>
      </c>
      <c r="I540">
        <v>24.1</v>
      </c>
    </row>
    <row r="541" spans="7:9" x14ac:dyDescent="0.25">
      <c r="G541" t="s">
        <v>278</v>
      </c>
      <c r="H541" t="s">
        <v>871</v>
      </c>
      <c r="I541">
        <v>26.2</v>
      </c>
    </row>
    <row r="542" spans="7:9" x14ac:dyDescent="0.25">
      <c r="G542" t="s">
        <v>278</v>
      </c>
      <c r="H542" t="s">
        <v>872</v>
      </c>
      <c r="I542">
        <v>28.4</v>
      </c>
    </row>
    <row r="543" spans="7:9" x14ac:dyDescent="0.25">
      <c r="G543" t="s">
        <v>278</v>
      </c>
      <c r="H543" t="s">
        <v>873</v>
      </c>
      <c r="I543">
        <v>29.2</v>
      </c>
    </row>
    <row r="544" spans="7:9" x14ac:dyDescent="0.25">
      <c r="G544" t="s">
        <v>278</v>
      </c>
      <c r="H544" t="s">
        <v>874</v>
      </c>
      <c r="I544">
        <v>31.8</v>
      </c>
    </row>
    <row r="545" spans="7:9" x14ac:dyDescent="0.25">
      <c r="G545" t="s">
        <v>278</v>
      </c>
      <c r="H545" t="s">
        <v>875</v>
      </c>
      <c r="I545">
        <v>31.5</v>
      </c>
    </row>
    <row r="546" spans="7:9" x14ac:dyDescent="0.25">
      <c r="G546" t="s">
        <v>278</v>
      </c>
      <c r="H546" t="s">
        <v>876</v>
      </c>
      <c r="I546">
        <v>24.5</v>
      </c>
    </row>
    <row r="547" spans="7:9" x14ac:dyDescent="0.25">
      <c r="G547" t="s">
        <v>278</v>
      </c>
      <c r="H547" t="s">
        <v>877</v>
      </c>
      <c r="I547">
        <v>41.5</v>
      </c>
    </row>
    <row r="548" spans="7:9" x14ac:dyDescent="0.25">
      <c r="G548" t="s">
        <v>278</v>
      </c>
      <c r="H548" t="s">
        <v>878</v>
      </c>
      <c r="I548">
        <v>49</v>
      </c>
    </row>
    <row r="549" spans="7:9" x14ac:dyDescent="0.25">
      <c r="G549" t="s">
        <v>278</v>
      </c>
      <c r="H549" t="s">
        <v>879</v>
      </c>
      <c r="I549">
        <v>19.600000000000001</v>
      </c>
    </row>
    <row r="550" spans="7:9" x14ac:dyDescent="0.25">
      <c r="G550" t="s">
        <v>278</v>
      </c>
      <c r="H550" t="s">
        <v>880</v>
      </c>
      <c r="I550">
        <v>41.1</v>
      </c>
    </row>
    <row r="551" spans="7:9" x14ac:dyDescent="0.25">
      <c r="G551" t="s">
        <v>278</v>
      </c>
      <c r="H551" t="s">
        <v>881</v>
      </c>
      <c r="I551">
        <v>43.4</v>
      </c>
    </row>
    <row r="552" spans="7:9" x14ac:dyDescent="0.25">
      <c r="G552" t="s">
        <v>278</v>
      </c>
      <c r="H552" t="s">
        <v>882</v>
      </c>
      <c r="I552">
        <v>16.8</v>
      </c>
    </row>
    <row r="553" spans="7:9" x14ac:dyDescent="0.25">
      <c r="G553" t="s">
        <v>278</v>
      </c>
      <c r="H553" t="s">
        <v>883</v>
      </c>
      <c r="I553">
        <v>20.399999999999999</v>
      </c>
    </row>
    <row r="554" spans="7:9" x14ac:dyDescent="0.25">
      <c r="G554" t="s">
        <v>278</v>
      </c>
      <c r="H554" t="s">
        <v>884</v>
      </c>
      <c r="I554">
        <v>21.9</v>
      </c>
    </row>
    <row r="555" spans="7:9" x14ac:dyDescent="0.25">
      <c r="G555" t="s">
        <v>278</v>
      </c>
      <c r="H555" t="s">
        <v>885</v>
      </c>
      <c r="I555">
        <v>23.5</v>
      </c>
    </row>
    <row r="556" spans="7:9" x14ac:dyDescent="0.25">
      <c r="G556" t="s">
        <v>278</v>
      </c>
      <c r="H556" t="s">
        <v>886</v>
      </c>
      <c r="I556">
        <v>31</v>
      </c>
    </row>
    <row r="557" spans="7:9" x14ac:dyDescent="0.25">
      <c r="G557" t="s">
        <v>278</v>
      </c>
      <c r="H557" t="s">
        <v>887</v>
      </c>
      <c r="I557">
        <v>34</v>
      </c>
    </row>
    <row r="558" spans="7:9" x14ac:dyDescent="0.25">
      <c r="G558" t="s">
        <v>278</v>
      </c>
      <c r="H558" t="s">
        <v>888</v>
      </c>
      <c r="I558">
        <v>23.5</v>
      </c>
    </row>
    <row r="559" spans="7:9" x14ac:dyDescent="0.25">
      <c r="G559" t="s">
        <v>278</v>
      </c>
      <c r="H559" t="s">
        <v>889</v>
      </c>
      <c r="I559">
        <v>18.5</v>
      </c>
    </row>
    <row r="560" spans="7:9" x14ac:dyDescent="0.25">
      <c r="G560" t="s">
        <v>278</v>
      </c>
      <c r="H560" t="s">
        <v>890</v>
      </c>
      <c r="I560">
        <v>26.9</v>
      </c>
    </row>
    <row r="561" spans="7:9" x14ac:dyDescent="0.25">
      <c r="G561" t="s">
        <v>278</v>
      </c>
      <c r="H561" t="s">
        <v>891</v>
      </c>
      <c r="I561">
        <v>42</v>
      </c>
    </row>
    <row r="562" spans="7:9" x14ac:dyDescent="0.25">
      <c r="G562" t="s">
        <v>278</v>
      </c>
      <c r="H562" t="s">
        <v>892</v>
      </c>
      <c r="I562">
        <v>30</v>
      </c>
    </row>
    <row r="563" spans="7:9" x14ac:dyDescent="0.25">
      <c r="G563" t="s">
        <v>278</v>
      </c>
      <c r="H563" t="s">
        <v>893</v>
      </c>
      <c r="I563">
        <v>23.4</v>
      </c>
    </row>
    <row r="564" spans="7:9" x14ac:dyDescent="0.25">
      <c r="G564" t="s">
        <v>278</v>
      </c>
      <c r="H564" t="s">
        <v>894</v>
      </c>
      <c r="I564">
        <v>23.8</v>
      </c>
    </row>
    <row r="565" spans="7:9" x14ac:dyDescent="0.25">
      <c r="G565" t="s">
        <v>278</v>
      </c>
      <c r="H565" t="s">
        <v>895</v>
      </c>
      <c r="I565">
        <v>19.3</v>
      </c>
    </row>
    <row r="566" spans="7:9" x14ac:dyDescent="0.25">
      <c r="G566" t="s">
        <v>278</v>
      </c>
      <c r="H566" t="s">
        <v>896</v>
      </c>
      <c r="I566">
        <v>20.8</v>
      </c>
    </row>
    <row r="567" spans="7:9" x14ac:dyDescent="0.25">
      <c r="G567" t="s">
        <v>278</v>
      </c>
      <c r="H567" t="s">
        <v>897</v>
      </c>
      <c r="I567">
        <v>23</v>
      </c>
    </row>
    <row r="568" spans="7:9" x14ac:dyDescent="0.25">
      <c r="G568" t="s">
        <v>278</v>
      </c>
      <c r="H568" t="s">
        <v>898</v>
      </c>
      <c r="I568">
        <v>32.200000000000003</v>
      </c>
    </row>
    <row r="569" spans="7:9" x14ac:dyDescent="0.25">
      <c r="G569" t="s">
        <v>278</v>
      </c>
      <c r="H569" t="s">
        <v>899</v>
      </c>
      <c r="I569">
        <v>13.8</v>
      </c>
    </row>
    <row r="570" spans="7:9" x14ac:dyDescent="0.25">
      <c r="G570" t="s">
        <v>278</v>
      </c>
      <c r="H570" t="s">
        <v>900</v>
      </c>
      <c r="I570">
        <v>34</v>
      </c>
    </row>
    <row r="571" spans="7:9" x14ac:dyDescent="0.25">
      <c r="G571" t="s">
        <v>278</v>
      </c>
      <c r="H571" t="s">
        <v>901</v>
      </c>
      <c r="I571">
        <v>25</v>
      </c>
    </row>
    <row r="572" spans="7:9" x14ac:dyDescent="0.25">
      <c r="G572" t="s">
        <v>278</v>
      </c>
      <c r="H572" t="s">
        <v>902</v>
      </c>
      <c r="I572">
        <v>39</v>
      </c>
    </row>
    <row r="573" spans="7:9" x14ac:dyDescent="0.25">
      <c r="G573" t="s">
        <v>278</v>
      </c>
      <c r="H573" t="s">
        <v>903</v>
      </c>
      <c r="I573">
        <v>12.1</v>
      </c>
    </row>
    <row r="574" spans="7:9" x14ac:dyDescent="0.25">
      <c r="G574" t="s">
        <v>278</v>
      </c>
      <c r="H574" t="s">
        <v>904</v>
      </c>
      <c r="I574">
        <v>28.4</v>
      </c>
    </row>
    <row r="575" spans="7:9" x14ac:dyDescent="0.25">
      <c r="G575" t="s">
        <v>278</v>
      </c>
      <c r="H575" t="s">
        <v>905</v>
      </c>
      <c r="I575">
        <v>19</v>
      </c>
    </row>
    <row r="576" spans="7:9" x14ac:dyDescent="0.25">
      <c r="G576" t="s">
        <v>278</v>
      </c>
      <c r="H576" t="s">
        <v>906</v>
      </c>
      <c r="I576">
        <v>29.7</v>
      </c>
    </row>
    <row r="577" spans="7:9" x14ac:dyDescent="0.25">
      <c r="G577" t="s">
        <v>278</v>
      </c>
      <c r="H577" t="s">
        <v>907</v>
      </c>
      <c r="I577">
        <v>17.399999999999999</v>
      </c>
    </row>
    <row r="578" spans="7:9" x14ac:dyDescent="0.25">
      <c r="G578" t="s">
        <v>278</v>
      </c>
      <c r="H578" t="s">
        <v>908</v>
      </c>
      <c r="I578">
        <v>41.2</v>
      </c>
    </row>
    <row r="579" spans="7:9" x14ac:dyDescent="0.25">
      <c r="G579" t="s">
        <v>278</v>
      </c>
      <c r="H579" t="s">
        <v>909</v>
      </c>
      <c r="I579">
        <v>11.2</v>
      </c>
    </row>
    <row r="580" spans="7:9" x14ac:dyDescent="0.25">
      <c r="G580" t="s">
        <v>278</v>
      </c>
      <c r="H580" t="s">
        <v>910</v>
      </c>
      <c r="I580">
        <v>24</v>
      </c>
    </row>
    <row r="581" spans="7:9" x14ac:dyDescent="0.25">
      <c r="G581" t="s">
        <v>278</v>
      </c>
      <c r="H581" t="s">
        <v>911</v>
      </c>
      <c r="I581">
        <v>13</v>
      </c>
    </row>
    <row r="582" spans="7:9" x14ac:dyDescent="0.25">
      <c r="G582" t="s">
        <v>278</v>
      </c>
      <c r="H582" t="s">
        <v>912</v>
      </c>
      <c r="I582">
        <v>28</v>
      </c>
    </row>
    <row r="583" spans="7:9" x14ac:dyDescent="0.25">
      <c r="G583" t="s">
        <v>278</v>
      </c>
      <c r="H583" t="s">
        <v>913</v>
      </c>
      <c r="I583">
        <v>23.1</v>
      </c>
    </row>
    <row r="584" spans="7:9" x14ac:dyDescent="0.25">
      <c r="G584" t="s">
        <v>278</v>
      </c>
      <c r="H584" t="s">
        <v>914</v>
      </c>
      <c r="I584">
        <v>32</v>
      </c>
    </row>
    <row r="585" spans="7:9" x14ac:dyDescent="0.25">
      <c r="G585" t="s">
        <v>278</v>
      </c>
      <c r="H585" t="s">
        <v>915</v>
      </c>
      <c r="I585">
        <v>17</v>
      </c>
    </row>
    <row r="586" spans="7:9" x14ac:dyDescent="0.25">
      <c r="G586" t="s">
        <v>278</v>
      </c>
      <c r="H586" t="s">
        <v>916</v>
      </c>
      <c r="I586">
        <v>16.7</v>
      </c>
    </row>
    <row r="587" spans="7:9" x14ac:dyDescent="0.25">
      <c r="G587" t="s">
        <v>278</v>
      </c>
      <c r="H587" t="s">
        <v>917</v>
      </c>
      <c r="I587">
        <v>22</v>
      </c>
    </row>
    <row r="588" spans="7:9" x14ac:dyDescent="0.25">
      <c r="G588" t="s">
        <v>278</v>
      </c>
      <c r="H588" t="s">
        <v>918</v>
      </c>
      <c r="I588">
        <v>17.8</v>
      </c>
    </row>
    <row r="589" spans="7:9" x14ac:dyDescent="0.25">
      <c r="G589" t="s">
        <v>278</v>
      </c>
      <c r="H589" t="s">
        <v>919</v>
      </c>
      <c r="I589">
        <v>18.100000000000001</v>
      </c>
    </row>
    <row r="590" spans="7:9" x14ac:dyDescent="0.25">
      <c r="G590" t="s">
        <v>278</v>
      </c>
      <c r="H590" t="s">
        <v>920</v>
      </c>
      <c r="I590">
        <v>10.6</v>
      </c>
    </row>
    <row r="591" spans="7:9" x14ac:dyDescent="0.25">
      <c r="G591" t="s">
        <v>278</v>
      </c>
      <c r="H591" t="s">
        <v>921</v>
      </c>
      <c r="I591">
        <v>20.100000000000001</v>
      </c>
    </row>
    <row r="592" spans="7:9" x14ac:dyDescent="0.25">
      <c r="G592" t="s">
        <v>278</v>
      </c>
      <c r="H592" t="s">
        <v>922</v>
      </c>
      <c r="I592">
        <v>16.3</v>
      </c>
    </row>
    <row r="593" spans="7:9" x14ac:dyDescent="0.25">
      <c r="G593" t="s">
        <v>278</v>
      </c>
      <c r="H593" t="s">
        <v>923</v>
      </c>
      <c r="I593">
        <v>17</v>
      </c>
    </row>
    <row r="594" spans="7:9" x14ac:dyDescent="0.25">
      <c r="G594" t="s">
        <v>278</v>
      </c>
      <c r="H594" t="s">
        <v>924</v>
      </c>
      <c r="I594">
        <v>27</v>
      </c>
    </row>
    <row r="595" spans="7:9" x14ac:dyDescent="0.25">
      <c r="G595" t="s">
        <v>278</v>
      </c>
      <c r="H595" t="s">
        <v>925</v>
      </c>
      <c r="I595">
        <v>18</v>
      </c>
    </row>
    <row r="596" spans="7:9" x14ac:dyDescent="0.25">
      <c r="G596" t="s">
        <v>278</v>
      </c>
      <c r="H596" t="s">
        <v>926</v>
      </c>
      <c r="I596">
        <v>36.5</v>
      </c>
    </row>
    <row r="597" spans="7:9" x14ac:dyDescent="0.25">
      <c r="G597" t="s">
        <v>278</v>
      </c>
      <c r="H597" t="s">
        <v>927</v>
      </c>
      <c r="I597">
        <v>15</v>
      </c>
    </row>
    <row r="598" spans="7:9" x14ac:dyDescent="0.25">
      <c r="G598" t="s">
        <v>278</v>
      </c>
      <c r="H598" t="s">
        <v>928</v>
      </c>
      <c r="I598">
        <v>21.1</v>
      </c>
    </row>
    <row r="599" spans="7:9" x14ac:dyDescent="0.25">
      <c r="G599" t="s">
        <v>278</v>
      </c>
      <c r="H599" t="s">
        <v>929</v>
      </c>
      <c r="I599">
        <v>26</v>
      </c>
    </row>
    <row r="600" spans="7:9" x14ac:dyDescent="0.25">
      <c r="G600" t="s">
        <v>278</v>
      </c>
      <c r="H600" t="s">
        <v>930</v>
      </c>
      <c r="I600">
        <v>15</v>
      </c>
    </row>
    <row r="601" spans="7:9" x14ac:dyDescent="0.25">
      <c r="G601" t="s">
        <v>278</v>
      </c>
      <c r="H601" t="s">
        <v>931</v>
      </c>
      <c r="I601">
        <v>25</v>
      </c>
    </row>
    <row r="602" spans="7:9" x14ac:dyDescent="0.25">
      <c r="G602" t="s">
        <v>278</v>
      </c>
      <c r="H602" t="s">
        <v>932</v>
      </c>
      <c r="I602">
        <v>35</v>
      </c>
    </row>
    <row r="603" spans="7:9" x14ac:dyDescent="0.25">
      <c r="G603" t="s">
        <v>278</v>
      </c>
      <c r="H603" t="s">
        <v>933</v>
      </c>
      <c r="I603">
        <v>15.9</v>
      </c>
    </row>
    <row r="604" spans="7:9" x14ac:dyDescent="0.25">
      <c r="G604" t="s">
        <v>278</v>
      </c>
      <c r="H604" t="s">
        <v>934</v>
      </c>
      <c r="I604">
        <v>24</v>
      </c>
    </row>
    <row r="605" spans="7:9" x14ac:dyDescent="0.25">
      <c r="G605" t="s">
        <v>278</v>
      </c>
      <c r="H605" t="s">
        <v>935</v>
      </c>
      <c r="I605">
        <v>19.5</v>
      </c>
    </row>
    <row r="606" spans="7:9" x14ac:dyDescent="0.25">
      <c r="G606" t="s">
        <v>278</v>
      </c>
      <c r="H606" t="s">
        <v>936</v>
      </c>
      <c r="I606">
        <v>16</v>
      </c>
    </row>
    <row r="607" spans="7:9" x14ac:dyDescent="0.25">
      <c r="G607" t="s">
        <v>278</v>
      </c>
      <c r="H607" t="s">
        <v>937</v>
      </c>
      <c r="I607">
        <v>28.6</v>
      </c>
    </row>
    <row r="608" spans="7:9" x14ac:dyDescent="0.25">
      <c r="G608" t="s">
        <v>281</v>
      </c>
      <c r="H608" t="s">
        <v>938</v>
      </c>
      <c r="I608">
        <v>38.6</v>
      </c>
    </row>
    <row r="609" spans="7:9" x14ac:dyDescent="0.25">
      <c r="G609" t="s">
        <v>281</v>
      </c>
      <c r="H609" t="s">
        <v>939</v>
      </c>
      <c r="I609">
        <v>36.9</v>
      </c>
    </row>
    <row r="610" spans="7:9" x14ac:dyDescent="0.25">
      <c r="G610" t="s">
        <v>281</v>
      </c>
      <c r="H610" t="s">
        <v>940</v>
      </c>
      <c r="I610">
        <v>37.700000000000003</v>
      </c>
    </row>
    <row r="611" spans="7:9" x14ac:dyDescent="0.25">
      <c r="G611" t="s">
        <v>281</v>
      </c>
      <c r="H611" t="s">
        <v>941</v>
      </c>
      <c r="I611">
        <v>35.6</v>
      </c>
    </row>
    <row r="612" spans="7:9" x14ac:dyDescent="0.25">
      <c r="G612" t="s">
        <v>281</v>
      </c>
      <c r="H612" t="s">
        <v>942</v>
      </c>
      <c r="I612">
        <v>36.799999999999997</v>
      </c>
    </row>
    <row r="613" spans="7:9" x14ac:dyDescent="0.25">
      <c r="G613" t="s">
        <v>284</v>
      </c>
      <c r="H613" t="s">
        <v>943</v>
      </c>
      <c r="I613">
        <v>40.5</v>
      </c>
    </row>
    <row r="614" spans="7:9" x14ac:dyDescent="0.25">
      <c r="G614" t="s">
        <v>284</v>
      </c>
      <c r="H614" t="s">
        <v>944</v>
      </c>
      <c r="I614">
        <v>40.4</v>
      </c>
    </row>
    <row r="615" spans="7:9" x14ac:dyDescent="0.25">
      <c r="G615" t="s">
        <v>284</v>
      </c>
      <c r="H615" t="s">
        <v>945</v>
      </c>
      <c r="I615">
        <v>49</v>
      </c>
    </row>
    <row r="616" spans="7:9" x14ac:dyDescent="0.25">
      <c r="G616" t="s">
        <v>284</v>
      </c>
      <c r="H616" t="s">
        <v>946</v>
      </c>
      <c r="I616">
        <v>30.5</v>
      </c>
    </row>
    <row r="617" spans="7:9" x14ac:dyDescent="0.25">
      <c r="G617" t="s">
        <v>284</v>
      </c>
      <c r="H617" t="s">
        <v>947</v>
      </c>
      <c r="I617">
        <v>34.6</v>
      </c>
    </row>
    <row r="618" spans="7:9" x14ac:dyDescent="0.25">
      <c r="G618" t="s">
        <v>972</v>
      </c>
      <c r="H618" t="s">
        <v>972</v>
      </c>
      <c r="I618" t="s">
        <v>1188</v>
      </c>
    </row>
    <row r="619" spans="7:9" x14ac:dyDescent="0.25">
      <c r="G619" t="s">
        <v>974</v>
      </c>
      <c r="H619" t="s">
        <v>974</v>
      </c>
      <c r="I619" t="s">
        <v>1188</v>
      </c>
    </row>
    <row r="620" spans="7:9" x14ac:dyDescent="0.25">
      <c r="G620" t="s">
        <v>993</v>
      </c>
      <c r="H620" s="4" t="s">
        <v>992</v>
      </c>
      <c r="I620" s="4" t="s">
        <v>991</v>
      </c>
    </row>
    <row r="621" spans="7:9" x14ac:dyDescent="0.25">
      <c r="G621" t="s">
        <v>1189</v>
      </c>
      <c r="H621" t="s">
        <v>1188</v>
      </c>
      <c r="I621" t="s">
        <v>1188</v>
      </c>
    </row>
  </sheetData>
  <sortState ref="T4:T33">
    <sortCondition ref="T33"/>
  </sortState>
  <pageMargins left="0.7" right="0.7" top="0.75" bottom="0.75" header="0.51180555555555496" footer="0.51180555555555496"/>
  <pageSetup paperSize="9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86</vt:i4>
      </vt:variant>
    </vt:vector>
  </HeadingPairs>
  <TitlesOfParts>
    <vt:vector size="93" baseType="lpstr">
      <vt:lpstr>Tytuł</vt:lpstr>
      <vt:lpstr>Paliwa</vt:lpstr>
      <vt:lpstr>Biokomponenty</vt:lpstr>
      <vt:lpstr>Energia elektryczna</vt:lpstr>
      <vt:lpstr>UER</vt:lpstr>
      <vt:lpstr>Podsumowanie</vt:lpstr>
      <vt:lpstr>Listy</vt:lpstr>
      <vt:lpstr>Algeria</vt:lpstr>
      <vt:lpstr>Angola</vt:lpstr>
      <vt:lpstr>Argentina</vt:lpstr>
      <vt:lpstr>Armenia</vt:lpstr>
      <vt:lpstr>Australia</vt:lpstr>
      <vt:lpstr>Azerbaijan</vt:lpstr>
      <vt:lpstr>Bahrain</vt:lpstr>
      <vt:lpstr>Belarus</vt:lpstr>
      <vt:lpstr>Belize</vt:lpstr>
      <vt:lpstr>Benin</vt:lpstr>
      <vt:lpstr>Benzyna_silnikowa</vt:lpstr>
      <vt:lpstr>Biofuels</vt:lpstr>
      <vt:lpstr>Bolivia</vt:lpstr>
      <vt:lpstr>Brak_danych</vt:lpstr>
      <vt:lpstr>Brazil</vt:lpstr>
      <vt:lpstr>Cameroon</vt:lpstr>
      <vt:lpstr>Canada</vt:lpstr>
      <vt:lpstr>Chad</vt:lpstr>
      <vt:lpstr>Chile</vt:lpstr>
      <vt:lpstr>China</vt:lpstr>
      <vt:lpstr>Colombia</vt:lpstr>
      <vt:lpstr>Compressed_synthetic_methane</vt:lpstr>
      <vt:lpstr>Congo</vt:lpstr>
      <vt:lpstr>Cote_d’Ivoire</vt:lpstr>
      <vt:lpstr>Croatia</vt:lpstr>
      <vt:lpstr>Denmark</vt:lpstr>
      <vt:lpstr>Dubai</vt:lpstr>
      <vt:lpstr>Ecuador</vt:lpstr>
      <vt:lpstr>Egypt</vt:lpstr>
      <vt:lpstr>Electricity</vt:lpstr>
      <vt:lpstr>Equatorial_Guinea</vt:lpstr>
      <vt:lpstr>Fossil_and_other_non_biofuels</vt:lpstr>
      <vt:lpstr>Gabon</vt:lpstr>
      <vt:lpstr>Gaz_skroplony_LPG</vt:lpstr>
      <vt:lpstr>Georgia</vt:lpstr>
      <vt:lpstr>Ghana</vt:lpstr>
      <vt:lpstr>Guatemala</vt:lpstr>
      <vt:lpstr>Hydrogen</vt:lpstr>
      <vt:lpstr>India</vt:lpstr>
      <vt:lpstr>Indonesia</vt:lpstr>
      <vt:lpstr>Inne</vt:lpstr>
      <vt:lpstr>Iran</vt:lpstr>
      <vt:lpstr>Iraq</vt:lpstr>
      <vt:lpstr>Kazakhstan</vt:lpstr>
      <vt:lpstr>Kuwait</vt:lpstr>
      <vt:lpstr>Libya</vt:lpstr>
      <vt:lpstr>Malaysia</vt:lpstr>
      <vt:lpstr>Mauritania</vt:lpstr>
      <vt:lpstr>Mexico</vt:lpstr>
      <vt:lpstr>Netherlands</vt:lpstr>
      <vt:lpstr>Neutral_Zone</vt:lpstr>
      <vt:lpstr>Nigeria</vt:lpstr>
      <vt:lpstr>Norway</vt:lpstr>
      <vt:lpstr>Olej_do_silnikow_statkow_zeglugi_srodladowej</vt:lpstr>
      <vt:lpstr>Olej_napedowy</vt:lpstr>
      <vt:lpstr>Oman</vt:lpstr>
      <vt:lpstr>Other</vt:lpstr>
      <vt:lpstr>Papua_New_Guinea</vt:lpstr>
      <vt:lpstr>Peru</vt:lpstr>
      <vt:lpstr>Philippines</vt:lpstr>
      <vt:lpstr>Poza_UE</vt:lpstr>
      <vt:lpstr>Qatar</vt:lpstr>
      <vt:lpstr>Russia</vt:lpstr>
      <vt:lpstr>Saudi_Arabia</vt:lpstr>
      <vt:lpstr>Singapore</vt:lpstr>
      <vt:lpstr>Skroplony_gaz_ziemny_LNG</vt:lpstr>
      <vt:lpstr>Spain</vt:lpstr>
      <vt:lpstr>Sprezony_gaz_ziemny_CNG</vt:lpstr>
      <vt:lpstr>Syria</vt:lpstr>
      <vt:lpstr>Thailand</vt:lpstr>
      <vt:lpstr>Trinidad_Tobago</vt:lpstr>
      <vt:lpstr>Tunisia</vt:lpstr>
      <vt:lpstr>Turkey</vt:lpstr>
      <vt:lpstr>Biokomponenty!Tytuły_wydruku</vt:lpstr>
      <vt:lpstr>Paliwa!Tytuły_wydruku</vt:lpstr>
      <vt:lpstr>UE</vt:lpstr>
      <vt:lpstr>UER_information</vt:lpstr>
      <vt:lpstr>Ukraine</vt:lpstr>
      <vt:lpstr>United_Arab_Emirates</vt:lpstr>
      <vt:lpstr>United_Kingdom</vt:lpstr>
      <vt:lpstr>United_States</vt:lpstr>
      <vt:lpstr>US_Federal_OCS</vt:lpstr>
      <vt:lpstr>Uzbekistan</vt:lpstr>
      <vt:lpstr>Venezuela</vt:lpstr>
      <vt:lpstr>Vietnam</vt:lpstr>
      <vt:lpstr>Yemen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</dc:creator>
  <dc:description/>
  <cp:lastModifiedBy>Marek O.</cp:lastModifiedBy>
  <cp:revision>1</cp:revision>
  <cp:lastPrinted>2020-07-18T08:23:41Z</cp:lastPrinted>
  <dcterms:created xsi:type="dcterms:W3CDTF">2016-04-21T08:13:54Z</dcterms:created>
  <dcterms:modified xsi:type="dcterms:W3CDTF">2020-07-18T08:37:34Z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