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W:\DZO\Wydział ds. Realizacji Obowiązków\OP\wzory oświadczeń\listopadowe\2023\do publikacji\"/>
    </mc:Choice>
  </mc:AlternateContent>
  <workbookProtection workbookAlgorithmName="SHA-512" workbookHashValue="8EH5kMCCWzKCO+Y+EPFzllABq/jS9PiI4e+3x5Q+Hx+oIQS6uKIFiWf068JggDcb17LBvSU7cppLVa8P9TFmrA==" workbookSaltValue="zfO3q712U9mSpMWKueF4rA==" workbookSpinCount="100000" lockStructure="1"/>
  <bookViews>
    <workbookView xWindow="-120" yWindow="-120" windowWidth="29040" windowHeight="15840"/>
  </bookViews>
  <sheets>
    <sheet name="KALKULATOR EI" sheetId="1" r:id="rId1"/>
    <sheet name="Arkusz2" sheetId="2" state="hidden" r:id="rId2"/>
  </sheets>
  <definedNames>
    <definedName name="Z_29D46EDB_9FAE_4F9E_A114_0DC84DB967D1_.wvu.Cols" localSheetId="0" hidden="1">'KALKULATOR EI'!$C:$C</definedName>
    <definedName name="Z_29D46EDB_9FAE_4F9E_A114_0DC84DB967D1_.wvu.Rows" localSheetId="0" hidden="1">'KALKULATOR EI'!#REF!,'KALKULATOR EI'!#REF!</definedName>
  </definedNames>
  <calcPr calcId="152511"/>
  <customWorkbookViews>
    <customWorkbookView name="Wrzesień Robert - Widok osobisty" guid="{29D46EDB-9FAE-4F9E-A114-0DC84DB967D1}" mergeInterval="0" personalView="1" maximized="1" xWindow="-8" yWindow="-8" windowWidth="1296" windowHeight="100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2" l="1"/>
  <c r="E12" i="2"/>
  <c r="E23" i="2"/>
  <c r="E20" i="2"/>
  <c r="B34" i="2"/>
  <c r="B33" i="2"/>
  <c r="D5" i="2" l="1"/>
  <c r="D4" i="2"/>
  <c r="D3" i="2"/>
  <c r="E28" i="1" l="1"/>
  <c r="E27" i="1"/>
  <c r="B35" i="2"/>
  <c r="E29" i="1" s="1"/>
  <c r="B31" i="2"/>
  <c r="E20" i="1" s="1"/>
  <c r="B32" i="2"/>
  <c r="E21" i="1" s="1"/>
  <c r="B30" i="2"/>
  <c r="E19" i="1" s="1"/>
  <c r="B27" i="2"/>
  <c r="E11" i="1" s="1"/>
  <c r="B28" i="2"/>
  <c r="E12" i="1" s="1"/>
  <c r="B29" i="2"/>
  <c r="E13" i="1" s="1"/>
  <c r="B2" i="2" l="1"/>
  <c r="C2" i="2" s="1"/>
  <c r="E2" i="1" s="1"/>
</calcChain>
</file>

<file path=xl/sharedStrings.xml><?xml version="1.0" encoding="utf-8"?>
<sst xmlns="http://schemas.openxmlformats.org/spreadsheetml/2006/main" count="87" uniqueCount="67">
  <si>
    <t xml:space="preserve">KALKULATOR </t>
  </si>
  <si>
    <t>Ei</t>
  </si>
  <si>
    <t>NIE RUSZAMY</t>
  </si>
  <si>
    <t xml:space="preserve">Wartość </t>
  </si>
  <si>
    <t>`</t>
  </si>
  <si>
    <t xml:space="preserve">KOSZTY UDZIAŁU W SYSTEMIE WSPARCIA OZE </t>
  </si>
  <si>
    <t xml:space="preserve">Ui </t>
  </si>
  <si>
    <t xml:space="preserve">ZO </t>
  </si>
  <si>
    <t>ZO bł.</t>
  </si>
  <si>
    <t>Wartość</t>
  </si>
  <si>
    <t>wybrać z listy</t>
  </si>
  <si>
    <t>(pola wartości wypełnia Odbiorca przemysłowy)</t>
  </si>
  <si>
    <t>UWAGA! Należy podkreślić, iż niniejszy kalkulator ma charakter jedynie informacyjny i został opracowany jako narzędzie pomocnicze do wyliczenia wartości współczynnika intensywności zużycia energii elektrycznej. Zaleca się odbiorcom przemysłowym korzystanie z kalkulatora, jednakże w żadnym wypadku jego funkcjonowanie nie stanowi podstawy do formułowania jakichkolwiek roszczeń wobec Prezesa URE, a Prezes URE nie ponosi odpowiedzialności za skutki wykorzystania kalkulatora oraz wyników uzyskanych przy jego pomocy.</t>
  </si>
  <si>
    <t>2020 r.</t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</si>
  <si>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</si>
  <si>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>)          [MWh]</t>
    </r>
    <r>
      <rPr>
        <sz val="11"/>
        <color theme="1" tint="0.1499679555650502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</si>
  <si>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t xml:space="preserve">  poziom przysługującej ulgi                    (Eu</t>
    </r>
    <r>
      <rPr>
        <b/>
        <vertAlign val="subscript"/>
        <sz val="12"/>
        <color theme="1"/>
        <rFont val="Calibri"/>
        <family val="2"/>
        <charset val="238"/>
        <scheme val="minor"/>
      </rPr>
      <t>i</t>
    </r>
    <r>
      <rPr>
        <b/>
        <sz val="12"/>
        <color theme="1"/>
        <rFont val="Calibri"/>
        <family val="2"/>
        <charset val="238"/>
        <scheme val="minor"/>
      </rPr>
      <t xml:space="preserve">)          [%]   </t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</si>
  <si>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[MWh] </t>
    </r>
    <r>
      <rPr>
        <vertAlign val="superscript"/>
        <sz val="12"/>
        <color theme="1" tint="0.14993743705557422"/>
        <rFont val="Calibri"/>
        <family val="2"/>
        <charset val="238"/>
        <scheme val="minor"/>
      </rPr>
      <t>1)</t>
    </r>
  </si>
  <si>
    <t>Eui</t>
  </si>
  <si>
    <t>Ozj 2020 zielone</t>
  </si>
  <si>
    <t>Ozj 2020 błękitne</t>
  </si>
  <si>
    <t xml:space="preserve">Uoi </t>
  </si>
  <si>
    <t>KOSZTY UDZIAŁU W SYSTEMIE WSPARCIA WYSOKOSPRAWNEJ KOGENERACJI</t>
  </si>
  <si>
    <t xml:space="preserve">Uki </t>
  </si>
  <si>
    <r>
      <rPr>
        <i/>
        <vertAlign val="superscript"/>
        <sz val="11"/>
        <rFont val="Calibri"/>
        <family val="2"/>
        <charset val="238"/>
        <scheme val="minor"/>
      </rPr>
      <t xml:space="preserve">1) </t>
    </r>
    <r>
      <rPr>
        <i/>
        <sz val="11"/>
        <rFont val="Calibri"/>
        <family val="2"/>
        <charset val="238"/>
        <scheme val="minor"/>
      </rPr>
      <t>bez kosztów Ui, Uoi oraz Uki</t>
    </r>
  </si>
  <si>
    <t>SRi 2020</t>
  </si>
  <si>
    <t>SRki 2020</t>
  </si>
  <si>
    <t>SRi</t>
  </si>
  <si>
    <t>SRki</t>
  </si>
  <si>
    <t>Ui 2020</t>
  </si>
  <si>
    <t>Uoi 2020</t>
  </si>
  <si>
    <t>Uki 2020</t>
  </si>
  <si>
    <t>Zo 2020 zielone</t>
  </si>
  <si>
    <t>Zo 2020 błękitne</t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</si>
  <si>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2021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2021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</si>
  <si>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2021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2021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</si>
  <si>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t>2021 r.</t>
  </si>
  <si>
    <t>Zo 2021 zielone</t>
  </si>
  <si>
    <t>Zo 2021 błękitne</t>
  </si>
  <si>
    <t>Ozj 2021 zielone</t>
  </si>
  <si>
    <t>Ozj 2021 błękitne</t>
  </si>
  <si>
    <t>SRi 2021</t>
  </si>
  <si>
    <t>Ui 2021</t>
  </si>
  <si>
    <t>Uoi 2021</t>
  </si>
  <si>
    <t>Uki 2021</t>
  </si>
  <si>
    <r>
      <t xml:space="preserve">WSPÓŁCZYNNIK INTENSYWNOŚĆI ZUŻYCIA ENERGII ELEKTRYCZNEJ W 2022 r. </t>
    </r>
    <r>
      <rPr>
        <b/>
        <vertAlign val="superscript"/>
        <sz val="11"/>
        <color rgb="FFFF0000"/>
        <rFont val="Century"/>
        <family val="1"/>
        <charset val="238"/>
      </rPr>
      <t>*)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</si>
  <si>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2020</t>
    </r>
    <r>
      <rPr>
        <b/>
        <sz val="12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2020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</si>
  <si>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   Wartość dodana brutto                                                                  za rok </t>
    </r>
    <r>
      <rPr>
        <b/>
        <sz val="12"/>
        <color rgb="FF00B050"/>
        <rFont val="Calibri"/>
        <family val="2"/>
        <charset val="238"/>
        <scheme val="minor"/>
      </rPr>
      <t>2022</t>
    </r>
    <r>
      <rPr>
        <b/>
        <sz val="12"/>
        <color theme="1"/>
        <rFont val="Calibri"/>
        <family val="2"/>
        <charset val="238"/>
        <scheme val="minor"/>
      </rPr>
      <t xml:space="preserve">     </t>
    </r>
    <r>
      <rPr>
        <b/>
        <sz val="11"/>
        <color theme="1"/>
        <rFont val="Calibri"/>
        <family val="2"/>
        <charset val="238"/>
        <scheme val="minor"/>
      </rPr>
      <t>(GVA</t>
    </r>
    <r>
      <rPr>
        <b/>
        <vertAlign val="subscript"/>
        <sz val="11"/>
        <color theme="1"/>
        <rFont val="Calibri"/>
        <family val="2"/>
        <charset val="238"/>
        <scheme val="minor"/>
      </rPr>
      <t>2022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</si>
  <si>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2020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2020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6795556505021"/>
        <rFont val="Calibri"/>
        <family val="2"/>
        <charset val="238"/>
        <scheme val="minor"/>
      </rPr>
      <t>1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)</t>
    </r>
  </si>
  <si>
    <r>
      <t xml:space="preserve">Koszt energii elektrycznej zużytej na potrzeby własne    za rok </t>
    </r>
    <r>
      <rPr>
        <b/>
        <sz val="12"/>
        <color rgb="FF00B050"/>
        <rFont val="Calibri"/>
        <family val="2"/>
        <charset val="238"/>
        <scheme val="minor"/>
      </rPr>
      <t>2022</t>
    </r>
    <r>
      <rPr>
        <b/>
        <sz val="11"/>
        <color rgb="FF00B050"/>
        <rFont val="Calibri"/>
        <family val="2"/>
        <charset val="238"/>
        <scheme val="minor"/>
      </rPr>
      <t xml:space="preserve"> 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      (C</t>
    </r>
    <r>
      <rPr>
        <b/>
        <vertAlign val="subscript"/>
        <sz val="11"/>
        <color theme="1" tint="0.14993743705557422"/>
        <rFont val="Calibri"/>
        <family val="2"/>
        <charset val="238"/>
        <scheme val="minor"/>
      </rPr>
      <t>2022</t>
    </r>
    <r>
      <rPr>
        <b/>
        <sz val="11"/>
        <color theme="1" tint="0.14996795556505021"/>
        <rFont val="Calibri"/>
        <family val="2"/>
        <charset val="238"/>
        <scheme val="minor"/>
      </rPr>
      <t xml:space="preserve">) </t>
    </r>
    <r>
      <rPr>
        <b/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</si>
  <si>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 xml:space="preserve">zakupionej na własny użytek w całym roku 2022;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</si>
  <si>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>zakupionej na własny użytek w całym roku 2021;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</si>
  <si>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t>Ilość energii elektrycznej                       (Eo</t>
    </r>
    <r>
      <rPr>
        <b/>
        <vertAlign val="subscript"/>
        <sz val="12"/>
        <color theme="1" tint="0.14993743705557422"/>
        <rFont val="Calibri"/>
        <family val="2"/>
        <charset val="238"/>
        <scheme val="minor"/>
      </rPr>
      <t>i</t>
    </r>
    <r>
      <rPr>
        <b/>
        <sz val="12"/>
        <color theme="1" tint="0.14996795556505021"/>
        <rFont val="Calibri"/>
        <family val="2"/>
        <charset val="238"/>
        <scheme val="minor"/>
      </rPr>
      <t xml:space="preserve">)          [MWh] </t>
    </r>
    <r>
      <rPr>
        <vertAlign val="superscript"/>
        <sz val="11"/>
        <color theme="1" tint="0.14993743705557422"/>
        <rFont val="Calibri"/>
        <family val="2"/>
        <charset val="238"/>
        <scheme val="minor"/>
      </rPr>
      <t>1)</t>
    </r>
  </si>
  <si>
    <r>
      <rPr>
        <i/>
        <vertAlign val="superscript"/>
        <sz val="11"/>
        <color theme="1"/>
        <rFont val="Calibri"/>
        <family val="2"/>
        <charset val="238"/>
        <scheme val="minor"/>
      </rPr>
      <t>1)</t>
    </r>
    <r>
      <rPr>
        <i/>
        <sz val="11"/>
        <color theme="1"/>
        <rFont val="Calibri"/>
        <family val="2"/>
        <charset val="238"/>
        <scheme val="minor"/>
      </rPr>
      <t>zakupionej na własny użytek w całym roku 2020;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i/>
        <vertAlign val="superscript"/>
        <sz val="11"/>
        <color theme="1"/>
        <rFont val="Calibri"/>
        <family val="2"/>
        <charset val="238"/>
        <scheme val="minor"/>
      </rPr>
      <t/>
    </r>
  </si>
  <si>
    <r>
      <rPr>
        <sz val="11"/>
        <color rgb="FFFF0000"/>
        <rFont val="Calibri"/>
        <family val="2"/>
        <charset val="238"/>
        <scheme val="minor"/>
      </rPr>
      <t>*)</t>
    </r>
    <r>
      <rPr>
        <sz val="11"/>
        <color theme="1"/>
        <rFont val="Calibri"/>
        <family val="2"/>
        <charset val="238"/>
        <scheme val="minor"/>
      </rPr>
      <t xml:space="preserve"> za okres od 1 listopada</t>
    </r>
    <r>
      <rPr>
        <sz val="11"/>
        <rFont val="Calibri"/>
        <family val="2"/>
        <charset val="238"/>
        <scheme val="minor"/>
      </rPr>
      <t xml:space="preserve"> 2022 </t>
    </r>
    <r>
      <rPr>
        <sz val="11"/>
        <color theme="1"/>
        <rFont val="Calibri"/>
        <family val="2"/>
        <charset val="238"/>
        <scheme val="minor"/>
      </rPr>
      <t>r. do 31 grudnia</t>
    </r>
    <r>
      <rPr>
        <sz val="11"/>
        <rFont val="Calibri"/>
        <family val="2"/>
        <charset val="238"/>
        <scheme val="minor"/>
      </rPr>
      <t xml:space="preserve"> 2022</t>
    </r>
    <r>
      <rPr>
        <sz val="11"/>
        <color theme="1"/>
        <rFont val="Calibri"/>
        <family val="2"/>
        <charset val="238"/>
        <scheme val="minor"/>
      </rPr>
      <t xml:space="preserve"> r. należy podać dane szacunkowe, zgodnie z § 1 ust. 7 rozporządzenia Ministra Klimatu z dnia 27 sierpnia 2020 r. w sprawie sposobu obliczania współczynnika intensywności zużycia energii elektrycznej przez odbiorcę przemysłowego (Dz. U. z 2020 r., poz. 1485). </t>
    </r>
  </si>
  <si>
    <t>dla 2020, 2021 i 2022</t>
  </si>
  <si>
    <t>Zo 2022 zielone</t>
  </si>
  <si>
    <t>Zo 2022 błękitne</t>
  </si>
  <si>
    <t>Ozj 2022 zielone</t>
  </si>
  <si>
    <t>Ozj 2022 błękitne</t>
  </si>
  <si>
    <t>SRi 2022</t>
  </si>
  <si>
    <t>SRki 2021</t>
  </si>
  <si>
    <t>Srki 2022</t>
  </si>
  <si>
    <t>Ui 2022</t>
  </si>
  <si>
    <t>Uoi 2022</t>
  </si>
  <si>
    <t>Uki 2022</t>
  </si>
  <si>
    <t>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</si>
</sst>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164" formatCode="#,##0\ &quot;zł&quot;"/>
    <numFmt numFmtId="165" formatCode="&quot;$&quot;#,##0"/>
    <numFmt numFmtId="166" formatCode="0.000"/>
    <numFmt numFmtId="167" formatCode="#,##0.00\ &quot;zł&quot;"/>
    <numFmt numFmtId="168" formatCode="#,##0.000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2"/>
      <name val="Calibri Light"/>
      <family val="2"/>
      <scheme val="major"/>
    </font>
    <font>
      <b/>
      <sz val="20"/>
      <color theme="0"/>
      <name val="Calibri Light"/>
      <family val="2"/>
      <charset val="238"/>
      <scheme val="major"/>
    </font>
    <font>
      <b/>
      <i/>
      <sz val="11"/>
      <color theme="0"/>
      <name val="Calibri"/>
      <family val="2"/>
      <charset val="238"/>
      <scheme val="minor"/>
    </font>
    <font>
      <sz val="11"/>
      <color theme="1" tint="0.34998626667073579"/>
      <name val="Calibri"/>
      <family val="2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1"/>
      <color theme="1" tint="0.14996795556505021"/>
      <name val="Calibri"/>
      <family val="2"/>
      <charset val="238"/>
      <scheme val="minor"/>
    </font>
    <font>
      <b/>
      <sz val="12"/>
      <color theme="1" tint="0.14996795556505021"/>
      <name val="Calibri"/>
      <family val="2"/>
      <charset val="238"/>
      <scheme val="minor"/>
    </font>
    <font>
      <b/>
      <vertAlign val="subscript"/>
      <sz val="11"/>
      <color theme="1" tint="0.14993743705557422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 tint="0.249977111117893"/>
      <name val="Century"/>
      <family val="1"/>
      <charset val="238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bscript"/>
      <sz val="12"/>
      <color theme="1" tint="0.14993743705557422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22"/>
      <color theme="1" tint="0.249977111117893"/>
      <name val="Century"/>
      <family val="1"/>
      <charset val="238"/>
    </font>
    <font>
      <sz val="11"/>
      <color theme="1" tint="0.1499679555650502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vertAlign val="superscript"/>
      <sz val="11"/>
      <color theme="1" tint="0.1499374370555742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vertAlign val="superscript"/>
      <sz val="11"/>
      <name val="Calibri"/>
      <family val="2"/>
      <charset val="238"/>
      <scheme val="minor"/>
    </font>
    <font>
      <vertAlign val="superscript"/>
      <sz val="12"/>
      <color theme="1" tint="0.14993743705557422"/>
      <name val="Calibri"/>
      <family val="2"/>
      <charset val="238"/>
      <scheme val="minor"/>
    </font>
    <font>
      <vertAlign val="superscript"/>
      <sz val="11"/>
      <color theme="1" tint="0.14993743705557422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rgb="FFFF0000"/>
      <name val="Century"/>
      <family val="1"/>
      <charset val="238"/>
    </font>
    <font>
      <b/>
      <vertAlign val="superscript"/>
      <sz val="11"/>
      <color theme="1" tint="0.1499679555650502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417DBF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uble">
        <color theme="0" tint="-4.9989318521683403E-2"/>
      </left>
      <right/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/>
      <top style="double">
        <color theme="4" tint="0.39994506668294322"/>
      </top>
      <bottom style="hair">
        <color theme="4" tint="0.39991454817346722"/>
      </bottom>
      <diagonal/>
    </border>
    <border>
      <left/>
      <right/>
      <top style="hair">
        <color theme="4" tint="0.39991454817346722"/>
      </top>
      <bottom style="hair">
        <color theme="4" tint="0.39988402966399123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 style="hair">
        <color theme="4" tint="0.39991454817346722"/>
      </top>
      <bottom style="thick">
        <color theme="4" tint="-0.24994659260841701"/>
      </bottom>
      <diagonal/>
    </border>
    <border>
      <left style="thin">
        <color indexed="64"/>
      </left>
      <right/>
      <top/>
      <bottom style="thick">
        <color theme="4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theme="0" tint="-4.9989318521683403E-2"/>
      </right>
      <top/>
      <bottom style="thick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double">
        <color theme="0" tint="-4.9989318521683403E-2"/>
      </bottom>
      <diagonal/>
    </border>
    <border>
      <left/>
      <right style="thin">
        <color indexed="64"/>
      </right>
      <top/>
      <bottom style="hair">
        <color theme="4" tint="0.39991454817346722"/>
      </bottom>
      <diagonal/>
    </border>
    <border>
      <left/>
      <right/>
      <top style="double">
        <color theme="4" tint="0.39994506668294322"/>
      </top>
      <bottom/>
      <diagonal/>
    </border>
    <border>
      <left/>
      <right style="thin">
        <color indexed="64"/>
      </right>
      <top style="hair">
        <color theme="4" tint="0.39988402966399123"/>
      </top>
      <bottom style="thick">
        <color rgb="FF417DBF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theme="4" tint="-0.24994659260841701"/>
      </bottom>
      <diagonal/>
    </border>
    <border>
      <left/>
      <right/>
      <top style="thin">
        <color indexed="64"/>
      </top>
      <bottom style="thick">
        <color theme="4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theme="0" tint="-4.9989318521683403E-2"/>
      </left>
      <right/>
      <top style="double">
        <color theme="0" tint="-4.9989318521683403E-2"/>
      </top>
      <bottom/>
      <diagonal/>
    </border>
    <border>
      <left style="double">
        <color theme="0" tint="-4.9989318521683403E-2"/>
      </left>
      <right/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/>
      <diagonal/>
    </border>
    <border>
      <left style="double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double">
        <color theme="0" tint="-4.9989318521683403E-2"/>
      </right>
      <top style="double">
        <color theme="0" tint="-4.9989318521683403E-2"/>
      </top>
      <bottom/>
      <diagonal/>
    </border>
    <border>
      <left/>
      <right style="double">
        <color theme="0" tint="-4.9989318521683403E-2"/>
      </right>
      <top/>
      <bottom style="double">
        <color theme="0" tint="-4.9989318521683403E-2"/>
      </bottom>
      <diagonal/>
    </border>
    <border>
      <left style="double">
        <color theme="0" tint="-4.9989318521683403E-2"/>
      </left>
      <right/>
      <top/>
      <bottom style="double">
        <color theme="0" tint="-4.9989318521683403E-2"/>
      </bottom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5" fontId="2" fillId="2" borderId="0">
      <alignment horizontal="center" vertical="center"/>
    </xf>
    <xf numFmtId="0" fontId="5" fillId="0" borderId="5" applyNumberFormat="0" applyFont="0" applyFill="0" applyAlignment="0">
      <alignment wrapText="1"/>
    </xf>
    <xf numFmtId="165" fontId="5" fillId="0" borderId="0" applyFont="0" applyFill="0" applyBorder="0" applyAlignment="0">
      <alignment wrapText="1"/>
    </xf>
    <xf numFmtId="0" fontId="5" fillId="0" borderId="5">
      <alignment horizontal="left" wrapText="1" indent="1"/>
    </xf>
  </cellStyleXfs>
  <cellXfs count="104">
    <xf numFmtId="0" fontId="0" fillId="0" borderId="0" xfId="0"/>
    <xf numFmtId="164" fontId="3" fillId="3" borderId="2" xfId="1" applyNumberFormat="1" applyFont="1" applyFill="1" applyBorder="1">
      <alignment horizontal="center" vertical="center"/>
    </xf>
    <xf numFmtId="0" fontId="4" fillId="4" borderId="4" xfId="0" applyFont="1" applyFill="1" applyBorder="1" applyAlignment="1">
      <alignment wrapText="1"/>
    </xf>
    <xf numFmtId="0" fontId="9" fillId="5" borderId="7" xfId="4" applyNumberFormat="1" applyFont="1" applyFill="1" applyBorder="1" applyAlignment="1">
      <alignment horizontal="left" wrapText="1" indent="1"/>
    </xf>
    <xf numFmtId="0" fontId="0" fillId="6" borderId="0" xfId="0" applyFill="1"/>
    <xf numFmtId="0" fontId="0" fillId="0" borderId="0" xfId="0" applyBorder="1"/>
    <xf numFmtId="0" fontId="0" fillId="0" borderId="15" xfId="0" applyBorder="1"/>
    <xf numFmtId="0" fontId="0" fillId="0" borderId="17" xfId="0" applyBorder="1"/>
    <xf numFmtId="9" fontId="0" fillId="0" borderId="0" xfId="0" applyNumberForma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2" xfId="0" applyFill="1" applyBorder="1"/>
    <xf numFmtId="0" fontId="14" fillId="0" borderId="18" xfId="0" applyFont="1" applyBorder="1"/>
    <xf numFmtId="164" fontId="7" fillId="5" borderId="6" xfId="3" applyNumberFormat="1" applyFont="1" applyFill="1" applyBorder="1">
      <alignment wrapText="1"/>
    </xf>
    <xf numFmtId="0" fontId="1" fillId="6" borderId="0" xfId="0" applyFont="1" applyFill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9" fillId="6" borderId="0" xfId="0" applyFont="1" applyFill="1" applyAlignment="1">
      <alignment horizontal="center" vertical="center"/>
    </xf>
    <xf numFmtId="0" fontId="0" fillId="0" borderId="18" xfId="0" applyBorder="1"/>
    <xf numFmtId="0" fontId="0" fillId="0" borderId="20" xfId="0" applyBorder="1"/>
    <xf numFmtId="10" fontId="18" fillId="3" borderId="3" xfId="0" applyNumberFormat="1" applyFont="1" applyFill="1" applyBorder="1" applyAlignment="1">
      <alignment horizontal="center" vertical="center"/>
    </xf>
    <xf numFmtId="0" fontId="10" fillId="5" borderId="9" xfId="4" applyNumberFormat="1" applyFont="1" applyFill="1" applyBorder="1" applyAlignment="1">
      <alignment horizontal="left" wrapText="1" indent="1"/>
    </xf>
    <xf numFmtId="0" fontId="0" fillId="9" borderId="24" xfId="0" applyFill="1" applyBorder="1"/>
    <xf numFmtId="0" fontId="0" fillId="9" borderId="14" xfId="0" applyFill="1" applyBorder="1"/>
    <xf numFmtId="0" fontId="0" fillId="0" borderId="23" xfId="0" applyBorder="1"/>
    <xf numFmtId="0" fontId="0" fillId="0" borderId="31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29" xfId="0" applyFill="1" applyBorder="1"/>
    <xf numFmtId="0" fontId="0" fillId="0" borderId="32" xfId="0" applyFill="1" applyBorder="1"/>
    <xf numFmtId="0" fontId="0" fillId="0" borderId="34" xfId="0" applyFill="1" applyBorder="1"/>
    <xf numFmtId="0" fontId="0" fillId="0" borderId="37" xfId="0" applyFill="1" applyBorder="1"/>
    <xf numFmtId="0" fontId="0" fillId="0" borderId="38" xfId="0" applyNumberFormat="1" applyFill="1" applyBorder="1"/>
    <xf numFmtId="0" fontId="0" fillId="0" borderId="42" xfId="0" applyBorder="1"/>
    <xf numFmtId="0" fontId="14" fillId="6" borderId="0" xfId="0" applyFont="1" applyFill="1"/>
    <xf numFmtId="164" fontId="1" fillId="5" borderId="45" xfId="3" applyNumberFormat="1" applyFont="1" applyFill="1" applyBorder="1">
      <alignment wrapText="1"/>
    </xf>
    <xf numFmtId="164" fontId="1" fillId="5" borderId="44" xfId="3" applyNumberFormat="1" applyFont="1" applyFill="1" applyBorder="1">
      <alignment wrapText="1"/>
    </xf>
    <xf numFmtId="0" fontId="9" fillId="5" borderId="46" xfId="4" applyNumberFormat="1" applyFont="1" applyFill="1" applyBorder="1" applyAlignment="1">
      <alignment horizontal="left" wrapText="1" indent="1"/>
    </xf>
    <xf numFmtId="0" fontId="0" fillId="0" borderId="16" xfId="0" applyBorder="1" applyAlignment="1">
      <alignment horizontal="right"/>
    </xf>
    <xf numFmtId="0" fontId="25" fillId="6" borderId="0" xfId="0" applyFont="1" applyFill="1" applyAlignment="1">
      <alignment vertical="top"/>
    </xf>
    <xf numFmtId="2" fontId="0" fillId="0" borderId="28" xfId="0" applyNumberFormat="1" applyFill="1" applyBorder="1"/>
    <xf numFmtId="2" fontId="0" fillId="0" borderId="35" xfId="0" applyNumberFormat="1" applyFill="1" applyBorder="1"/>
    <xf numFmtId="0" fontId="0" fillId="0" borderId="50" xfId="0" applyBorder="1"/>
    <xf numFmtId="0" fontId="0" fillId="0" borderId="52" xfId="0" applyBorder="1"/>
    <xf numFmtId="0" fontId="0" fillId="0" borderId="40" xfId="0" applyFill="1" applyBorder="1"/>
    <xf numFmtId="0" fontId="0" fillId="0" borderId="41" xfId="0" applyNumberFormat="1" applyFill="1" applyBorder="1"/>
    <xf numFmtId="0" fontId="0" fillId="0" borderId="50" xfId="0" applyFill="1" applyBorder="1"/>
    <xf numFmtId="0" fontId="0" fillId="0" borderId="51" xfId="0" applyNumberFormat="1" applyFill="1" applyBorder="1"/>
    <xf numFmtId="4" fontId="0" fillId="9" borderId="14" xfId="0" applyNumberFormat="1" applyFill="1" applyBorder="1"/>
    <xf numFmtId="0" fontId="0" fillId="0" borderId="56" xfId="0" applyBorder="1"/>
    <xf numFmtId="0" fontId="0" fillId="0" borderId="55" xfId="0" applyNumberFormat="1" applyFill="1" applyBorder="1"/>
    <xf numFmtId="2" fontId="0" fillId="0" borderId="30" xfId="0" applyNumberFormat="1" applyFill="1" applyBorder="1"/>
    <xf numFmtId="164" fontId="15" fillId="6" borderId="58" xfId="0" applyNumberFormat="1" applyFont="1" applyFill="1" applyBorder="1" applyAlignment="1">
      <alignment horizontal="right" vertical="center" wrapText="1"/>
    </xf>
    <xf numFmtId="164" fontId="15" fillId="6" borderId="63" xfId="0" applyNumberFormat="1" applyFont="1" applyFill="1" applyBorder="1" applyAlignment="1">
      <alignment vertical="center" wrapText="1"/>
    </xf>
    <xf numFmtId="0" fontId="4" fillId="4" borderId="5" xfId="0" applyFont="1" applyFill="1" applyBorder="1" applyAlignment="1">
      <alignment wrapText="1"/>
    </xf>
    <xf numFmtId="164" fontId="15" fillId="6" borderId="64" xfId="0" applyNumberFormat="1" applyFont="1" applyFill="1" applyBorder="1" applyAlignment="1">
      <alignment horizontal="left" vertical="center" wrapText="1"/>
    </xf>
    <xf numFmtId="164" fontId="15" fillId="6" borderId="63" xfId="0" applyNumberFormat="1" applyFont="1" applyFill="1" applyBorder="1" applyAlignment="1">
      <alignment horizontal="center" vertical="center" wrapText="1"/>
    </xf>
    <xf numFmtId="164" fontId="3" fillId="3" borderId="43" xfId="1" applyNumberFormat="1" applyFont="1" applyFill="1" applyBorder="1">
      <alignment horizontal="center" vertical="center"/>
    </xf>
    <xf numFmtId="44" fontId="20" fillId="3" borderId="3" xfId="0" applyNumberFormat="1" applyFont="1" applyFill="1" applyBorder="1" applyAlignment="1">
      <alignment horizontal="right" vertical="center"/>
    </xf>
    <xf numFmtId="166" fontId="0" fillId="0" borderId="66" xfId="0" applyNumberFormat="1" applyBorder="1"/>
    <xf numFmtId="166" fontId="0" fillId="0" borderId="67" xfId="0" applyNumberFormat="1" applyBorder="1"/>
    <xf numFmtId="166" fontId="0" fillId="0" borderId="68" xfId="0" applyNumberFormat="1" applyBorder="1"/>
    <xf numFmtId="0" fontId="0" fillId="0" borderId="69" xfId="0" applyBorder="1"/>
    <xf numFmtId="0" fontId="0" fillId="0" borderId="24" xfId="0" applyBorder="1"/>
    <xf numFmtId="0" fontId="0" fillId="9" borderId="23" xfId="0" applyNumberFormat="1" applyFill="1" applyBorder="1"/>
    <xf numFmtId="0" fontId="0" fillId="0" borderId="40" xfId="0" applyBorder="1"/>
    <xf numFmtId="0" fontId="21" fillId="6" borderId="0" xfId="0" applyFont="1" applyFill="1" applyAlignment="1">
      <alignment horizontal="center" vertical="center"/>
    </xf>
    <xf numFmtId="164" fontId="15" fillId="6" borderId="1" xfId="0" applyNumberFormat="1" applyFont="1" applyFill="1" applyBorder="1" applyAlignment="1">
      <alignment vertical="center" wrapText="1"/>
    </xf>
    <xf numFmtId="164" fontId="15" fillId="6" borderId="13" xfId="0" applyNumberFormat="1" applyFont="1" applyFill="1" applyBorder="1" applyAlignment="1">
      <alignment vertical="center" wrapText="1"/>
    </xf>
    <xf numFmtId="0" fontId="25" fillId="6" borderId="0" xfId="0" applyFont="1" applyFill="1" applyAlignment="1">
      <alignment vertical="top"/>
    </xf>
    <xf numFmtId="0" fontId="7" fillId="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7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10" xfId="0" applyNumberFormat="1" applyFont="1" applyFill="1" applyBorder="1" applyAlignment="1" applyProtection="1">
      <alignment horizontal="center" vertical="center"/>
      <protection locked="0" hidden="1"/>
    </xf>
    <xf numFmtId="167" fontId="7" fillId="8" borderId="8" xfId="0" applyNumberFormat="1" applyFont="1" applyFill="1" applyBorder="1" applyAlignment="1" applyProtection="1">
      <alignment horizontal="center" vertical="center"/>
      <protection locked="0" hidden="1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49" xfId="0" applyFont="1" applyBorder="1" applyAlignment="1">
      <alignment horizontal="justify" vertical="center" wrapText="1"/>
    </xf>
    <xf numFmtId="0" fontId="0" fillId="6" borderId="65" xfId="0" applyFill="1" applyBorder="1" applyAlignment="1">
      <alignment horizontal="justify" vertical="center" wrapText="1"/>
    </xf>
    <xf numFmtId="0" fontId="13" fillId="0" borderId="0" xfId="0" applyFont="1" applyAlignment="1">
      <alignment horizontal="center" vertical="center" wrapText="1"/>
    </xf>
    <xf numFmtId="9" fontId="7" fillId="8" borderId="11" xfId="0" applyNumberFormat="1" applyFont="1" applyFill="1" applyBorder="1" applyAlignment="1" applyProtection="1">
      <alignment horizontal="center" vertical="center"/>
      <protection locked="0" hidden="1"/>
    </xf>
    <xf numFmtId="9" fontId="7" fillId="8" borderId="12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3" xfId="0" applyNumberFormat="1" applyFont="1" applyFill="1" applyBorder="1" applyAlignment="1" applyProtection="1">
      <alignment horizontal="center" vertical="center"/>
      <protection locked="0" hidden="1"/>
    </xf>
    <xf numFmtId="168" fontId="7" fillId="8" borderId="54" xfId="0" applyNumberFormat="1" applyFont="1" applyFill="1" applyBorder="1" applyAlignment="1" applyProtection="1">
      <alignment horizontal="center" vertical="center"/>
      <protection locked="0" hidden="1"/>
    </xf>
    <xf numFmtId="0" fontId="23" fillId="3" borderId="57" xfId="0" applyFont="1" applyFill="1" applyBorder="1" applyAlignment="1">
      <alignment horizontal="center" vertical="center"/>
    </xf>
    <xf numFmtId="0" fontId="23" fillId="3" borderId="58" xfId="0" applyFont="1" applyFill="1" applyBorder="1" applyAlignment="1">
      <alignment horizontal="center" vertical="center"/>
    </xf>
    <xf numFmtId="0" fontId="23" fillId="3" borderId="59" xfId="0" applyFont="1" applyFill="1" applyBorder="1" applyAlignment="1">
      <alignment horizontal="center" vertical="center"/>
    </xf>
    <xf numFmtId="0" fontId="23" fillId="3" borderId="60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164" fontId="15" fillId="6" borderId="57" xfId="0" applyNumberFormat="1" applyFont="1" applyFill="1" applyBorder="1" applyAlignment="1">
      <alignment horizontal="right" vertical="center" wrapText="1"/>
    </xf>
    <xf numFmtId="164" fontId="15" fillId="6" borderId="62" xfId="0" applyNumberFormat="1" applyFont="1" applyFill="1" applyBorder="1" applyAlignment="1">
      <alignment horizontal="right" vertical="center" wrapText="1"/>
    </xf>
    <xf numFmtId="164" fontId="15" fillId="6" borderId="64" xfId="0" applyNumberFormat="1" applyFont="1" applyFill="1" applyBorder="1" applyAlignment="1">
      <alignment horizontal="right" vertical="center" wrapText="1"/>
    </xf>
    <xf numFmtId="164" fontId="15" fillId="6" borderId="63" xfId="0" applyNumberFormat="1" applyFont="1" applyFill="1" applyBorder="1" applyAlignment="1">
      <alignment horizontal="right" vertical="center" wrapText="1"/>
    </xf>
    <xf numFmtId="164" fontId="15" fillId="6" borderId="57" xfId="0" applyNumberFormat="1" applyFont="1" applyFill="1" applyBorder="1" applyAlignment="1">
      <alignment horizontal="left" vertical="center" wrapText="1"/>
    </xf>
    <xf numFmtId="164" fontId="15" fillId="6" borderId="62" xfId="0" applyNumberFormat="1" applyFont="1" applyFill="1" applyBorder="1" applyAlignment="1">
      <alignment horizontal="left" vertical="center" wrapText="1"/>
    </xf>
    <xf numFmtId="164" fontId="15" fillId="6" borderId="64" xfId="0" applyNumberFormat="1" applyFont="1" applyFill="1" applyBorder="1" applyAlignment="1">
      <alignment horizontal="left" vertical="center" wrapText="1"/>
    </xf>
    <xf numFmtId="164" fontId="15" fillId="6" borderId="63" xfId="0" applyNumberFormat="1" applyFont="1" applyFill="1" applyBorder="1" applyAlignment="1">
      <alignment horizontal="left" vertical="center" wrapText="1"/>
    </xf>
    <xf numFmtId="0" fontId="0" fillId="7" borderId="18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</cellXfs>
  <cellStyles count="5">
    <cellStyle name="Kalkulator pożyczki hipotecznej — szczegóły" xfId="4"/>
    <cellStyle name="Miesięczna spłata pożyczki" xfId="1"/>
    <cellStyle name="Normalny" xfId="0" builtinId="0"/>
    <cellStyle name="Obramowanie nagłówka tabeli" xfId="2"/>
    <cellStyle name="Wartości" xfId="3"/>
  </cellStyles>
  <dxfs count="31">
    <dxf>
      <fill>
        <patternFill>
          <bgColor theme="1"/>
        </patternFill>
      </fill>
    </dxf>
    <dxf>
      <font>
        <color rgb="FFFF0000"/>
      </font>
    </dxf>
    <dxf>
      <fill>
        <patternFill>
          <bgColor theme="1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13FD5B"/>
        </patternFill>
      </fill>
    </dxf>
    <dxf>
      <fill>
        <patternFill>
          <bgColor rgb="FF99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417DBF"/>
      <color rgb="FF99FF66"/>
      <color rgb="FF66FF33"/>
      <color rgb="FF66FF66"/>
      <color rgb="FFFF6699"/>
      <color rgb="FF13FD5B"/>
      <color rgb="FF000000"/>
      <color rgb="FFF2F73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L36"/>
  <sheetViews>
    <sheetView tabSelected="1" zoomScaleNormal="100" workbookViewId="0">
      <selection activeCell="C16" sqref="C16:E16"/>
    </sheetView>
  </sheetViews>
  <sheetFormatPr defaultRowHeight="15" x14ac:dyDescent="0.25"/>
  <cols>
    <col min="1" max="1" width="2.85546875" customWidth="1"/>
    <col min="2" max="2" width="74" customWidth="1"/>
    <col min="3" max="3" width="2.140625" customWidth="1"/>
    <col min="4" max="4" width="7.140625" customWidth="1"/>
    <col min="5" max="5" width="31.140625" customWidth="1"/>
    <col min="6" max="6" width="20.85546875" customWidth="1"/>
    <col min="10" max="10" width="9.85546875" bestFit="1" customWidth="1"/>
  </cols>
  <sheetData>
    <row r="1" spans="1:12" ht="48.75" customHeight="1" thickBot="1" x14ac:dyDescent="0.3">
      <c r="A1" s="4" t="s">
        <v>4</v>
      </c>
      <c r="B1" s="70" t="s">
        <v>0</v>
      </c>
      <c r="C1" s="70"/>
      <c r="D1" s="70"/>
      <c r="E1" s="70"/>
      <c r="F1" s="4"/>
    </row>
    <row r="2" spans="1:12" ht="28.5" customHeight="1" thickTop="1" thickBot="1" x14ac:dyDescent="0.3">
      <c r="A2" s="4"/>
      <c r="B2" s="71" t="s">
        <v>45</v>
      </c>
      <c r="C2" s="72"/>
      <c r="D2" s="1" t="s">
        <v>1</v>
      </c>
      <c r="E2" s="22" t="str">
        <f>IFERROR(Arkusz2!C2," ")</f>
        <v xml:space="preserve"> </v>
      </c>
      <c r="F2" s="4"/>
    </row>
    <row r="3" spans="1:12" ht="30" customHeight="1" thickTop="1" thickBot="1" x14ac:dyDescent="0.3">
      <c r="A3" s="4"/>
      <c r="B3" s="2" t="s">
        <v>11</v>
      </c>
      <c r="C3" s="74" t="s">
        <v>9</v>
      </c>
      <c r="D3" s="75"/>
      <c r="E3" s="75"/>
      <c r="F3" s="4"/>
    </row>
    <row r="4" spans="1:12" ht="18" customHeight="1" thickTop="1" x14ac:dyDescent="0.35">
      <c r="A4" s="4"/>
      <c r="B4" s="39" t="s">
        <v>46</v>
      </c>
      <c r="C4" s="76"/>
      <c r="D4" s="77"/>
      <c r="E4" s="77"/>
      <c r="F4" s="4"/>
    </row>
    <row r="5" spans="1:12" ht="18" customHeight="1" x14ac:dyDescent="0.35">
      <c r="A5" s="4"/>
      <c r="B5" s="40" t="s">
        <v>34</v>
      </c>
      <c r="C5" s="76"/>
      <c r="D5" s="77"/>
      <c r="E5" s="77"/>
      <c r="F5" s="4"/>
    </row>
    <row r="6" spans="1:12" ht="18" customHeight="1" x14ac:dyDescent="0.35">
      <c r="A6" s="4"/>
      <c r="B6" s="40" t="s">
        <v>47</v>
      </c>
      <c r="C6" s="76"/>
      <c r="D6" s="77"/>
      <c r="E6" s="77"/>
      <c r="F6" s="4"/>
    </row>
    <row r="7" spans="1:12" ht="18" customHeight="1" x14ac:dyDescent="0.35">
      <c r="A7" s="4"/>
      <c r="B7" s="3" t="s">
        <v>48</v>
      </c>
      <c r="C7" s="76"/>
      <c r="D7" s="77"/>
      <c r="E7" s="77"/>
      <c r="F7" s="4"/>
    </row>
    <row r="8" spans="1:12" ht="18" customHeight="1" x14ac:dyDescent="0.35">
      <c r="A8" s="4"/>
      <c r="B8" s="3" t="s">
        <v>35</v>
      </c>
      <c r="C8" s="76"/>
      <c r="D8" s="77"/>
      <c r="E8" s="77"/>
      <c r="F8" s="4"/>
    </row>
    <row r="9" spans="1:12" ht="18" customHeight="1" thickBot="1" x14ac:dyDescent="0.4">
      <c r="A9" s="4"/>
      <c r="B9" s="41" t="s">
        <v>49</v>
      </c>
      <c r="C9" s="78"/>
      <c r="D9" s="79"/>
      <c r="E9" s="79"/>
      <c r="F9" s="4"/>
    </row>
    <row r="10" spans="1:12" ht="34.5" customHeight="1" thickTop="1" thickBot="1" x14ac:dyDescent="0.3">
      <c r="A10" s="4"/>
      <c r="B10" s="73" t="s">
        <v>24</v>
      </c>
      <c r="C10" s="73"/>
      <c r="D10" s="73"/>
      <c r="E10" s="73"/>
      <c r="F10" s="19"/>
      <c r="I10" s="5"/>
      <c r="L10" s="5"/>
    </row>
    <row r="11" spans="1:12" ht="29.25" customHeight="1" thickTop="1" thickBot="1" x14ac:dyDescent="0.3">
      <c r="A11" s="4"/>
      <c r="B11" s="98" t="s">
        <v>5</v>
      </c>
      <c r="C11" s="99"/>
      <c r="D11" s="61" t="s">
        <v>6</v>
      </c>
      <c r="E11" s="62">
        <f>Arkusz2!B27</f>
        <v>0</v>
      </c>
      <c r="F11" s="91" t="s">
        <v>66</v>
      </c>
      <c r="I11" s="5"/>
      <c r="L11" s="5"/>
    </row>
    <row r="12" spans="1:12" ht="29.25" customHeight="1" thickTop="1" thickBot="1" x14ac:dyDescent="0.3">
      <c r="A12" s="4"/>
      <c r="B12" s="100"/>
      <c r="C12" s="101"/>
      <c r="D12" s="61" t="s">
        <v>21</v>
      </c>
      <c r="E12" s="62">
        <f>Arkusz2!B28</f>
        <v>0</v>
      </c>
      <c r="F12" s="92"/>
      <c r="I12" s="5"/>
      <c r="L12" s="5"/>
    </row>
    <row r="13" spans="1:12" ht="29.25" customHeight="1" thickTop="1" thickBot="1" x14ac:dyDescent="0.3">
      <c r="A13" s="4"/>
      <c r="B13" s="59" t="s">
        <v>22</v>
      </c>
      <c r="C13" s="60"/>
      <c r="D13" s="61" t="s">
        <v>23</v>
      </c>
      <c r="E13" s="62">
        <f>Arkusz2!B29</f>
        <v>0</v>
      </c>
      <c r="F13" s="93"/>
      <c r="I13" s="5"/>
      <c r="L13" s="5"/>
    </row>
    <row r="14" spans="1:12" ht="35.25" customHeight="1" thickTop="1" thickBot="1" x14ac:dyDescent="0.3">
      <c r="A14" s="4"/>
      <c r="B14" s="58" t="s">
        <v>11</v>
      </c>
      <c r="C14" s="74" t="s">
        <v>3</v>
      </c>
      <c r="D14" s="84"/>
      <c r="E14" s="84"/>
      <c r="F14" s="4"/>
      <c r="I14" s="5"/>
      <c r="L14" s="5"/>
    </row>
    <row r="15" spans="1:12" ht="19.5" customHeight="1" thickTop="1" x14ac:dyDescent="0.35">
      <c r="A15" s="4"/>
      <c r="B15" s="14" t="s">
        <v>14</v>
      </c>
      <c r="C15" s="85" t="s">
        <v>10</v>
      </c>
      <c r="D15" s="86"/>
      <c r="E15" s="86"/>
      <c r="F15" s="4"/>
      <c r="I15" s="5"/>
      <c r="L15" s="5"/>
    </row>
    <row r="16" spans="1:12" ht="19.5" customHeight="1" thickBot="1" x14ac:dyDescent="0.4">
      <c r="A16" s="4"/>
      <c r="B16" s="23" t="s">
        <v>15</v>
      </c>
      <c r="C16" s="87"/>
      <c r="D16" s="88"/>
      <c r="E16" s="88"/>
      <c r="F16" s="15"/>
      <c r="I16" s="5"/>
      <c r="L16" s="5"/>
    </row>
    <row r="17" spans="1:12" ht="19.5" customHeight="1" thickTop="1" x14ac:dyDescent="0.25">
      <c r="A17" s="4"/>
      <c r="B17" s="38" t="s">
        <v>50</v>
      </c>
      <c r="C17" s="15"/>
      <c r="D17" s="15"/>
      <c r="E17" s="15"/>
      <c r="F17" s="15"/>
      <c r="I17" s="5"/>
      <c r="L17" s="5"/>
    </row>
    <row r="18" spans="1:12" ht="15.75" customHeight="1" thickBot="1" x14ac:dyDescent="0.3">
      <c r="A18" s="4"/>
      <c r="B18" s="43"/>
      <c r="C18" s="43"/>
      <c r="D18" s="43"/>
      <c r="E18" s="43"/>
      <c r="F18" s="19"/>
      <c r="I18" s="5"/>
      <c r="L18" s="5"/>
    </row>
    <row r="19" spans="1:12" ht="29.25" customHeight="1" thickTop="1" thickBot="1" x14ac:dyDescent="0.3">
      <c r="A19" s="4"/>
      <c r="B19" s="94" t="s">
        <v>5</v>
      </c>
      <c r="C19" s="95"/>
      <c r="D19" s="61" t="s">
        <v>6</v>
      </c>
      <c r="E19" s="62">
        <f>Arkusz2!B30</f>
        <v>0</v>
      </c>
      <c r="F19" s="91" t="s">
        <v>36</v>
      </c>
      <c r="I19" s="5"/>
      <c r="L19" s="5"/>
    </row>
    <row r="20" spans="1:12" ht="29.25" customHeight="1" thickTop="1" thickBot="1" x14ac:dyDescent="0.3">
      <c r="A20" s="4"/>
      <c r="B20" s="96"/>
      <c r="C20" s="97"/>
      <c r="D20" s="61" t="s">
        <v>21</v>
      </c>
      <c r="E20" s="62">
        <f>Arkusz2!B31</f>
        <v>0</v>
      </c>
      <c r="F20" s="92"/>
      <c r="I20" s="5"/>
      <c r="L20" s="5"/>
    </row>
    <row r="21" spans="1:12" ht="29.25" customHeight="1" thickTop="1" thickBot="1" x14ac:dyDescent="0.3">
      <c r="A21" s="4"/>
      <c r="B21" s="56" t="s">
        <v>22</v>
      </c>
      <c r="C21" s="57"/>
      <c r="D21" s="61" t="s">
        <v>23</v>
      </c>
      <c r="E21" s="62">
        <f>Arkusz2!B32</f>
        <v>0</v>
      </c>
      <c r="F21" s="93"/>
      <c r="I21" s="5"/>
      <c r="L21" s="5"/>
    </row>
    <row r="22" spans="1:12" ht="35.25" customHeight="1" thickTop="1" thickBot="1" x14ac:dyDescent="0.3">
      <c r="A22" s="4"/>
      <c r="B22" s="2" t="s">
        <v>11</v>
      </c>
      <c r="C22" s="74" t="s">
        <v>3</v>
      </c>
      <c r="D22" s="84"/>
      <c r="E22" s="84"/>
      <c r="F22" s="4"/>
      <c r="I22" s="5"/>
      <c r="L22" s="5"/>
    </row>
    <row r="23" spans="1:12" ht="19.5" thickTop="1" x14ac:dyDescent="0.35">
      <c r="A23" s="4"/>
      <c r="B23" s="14" t="s">
        <v>16</v>
      </c>
      <c r="C23" s="85" t="s">
        <v>10</v>
      </c>
      <c r="D23" s="86"/>
      <c r="E23" s="86"/>
      <c r="F23" s="4"/>
      <c r="I23" s="5"/>
      <c r="L23" s="5"/>
    </row>
    <row r="24" spans="1:12" ht="20.25" thickBot="1" x14ac:dyDescent="0.4">
      <c r="A24" s="4"/>
      <c r="B24" s="23" t="s">
        <v>17</v>
      </c>
      <c r="C24" s="87"/>
      <c r="D24" s="88"/>
      <c r="E24" s="88"/>
      <c r="F24" s="15"/>
      <c r="I24" s="5"/>
      <c r="L24" s="5"/>
    </row>
    <row r="25" spans="1:12" ht="18" thickTop="1" x14ac:dyDescent="0.25">
      <c r="A25" s="4"/>
      <c r="B25" s="38" t="s">
        <v>51</v>
      </c>
      <c r="C25" s="15"/>
      <c r="D25" s="15"/>
      <c r="E25" s="15"/>
      <c r="F25" s="4"/>
    </row>
    <row r="26" spans="1:12" ht="15.75" thickBot="1" x14ac:dyDescent="0.3">
      <c r="A26" s="4"/>
      <c r="B26" s="4"/>
      <c r="C26" s="4"/>
      <c r="D26" s="4"/>
      <c r="E26" s="4"/>
      <c r="F26" s="4"/>
    </row>
    <row r="27" spans="1:12" ht="30.75" customHeight="1" thickTop="1" thickBot="1" x14ac:dyDescent="0.3">
      <c r="A27" s="4"/>
      <c r="B27" s="94" t="s">
        <v>5</v>
      </c>
      <c r="C27" s="95"/>
      <c r="D27" s="61" t="s">
        <v>6</v>
      </c>
      <c r="E27" s="62">
        <f>Arkusz2!B33</f>
        <v>0</v>
      </c>
      <c r="F27" s="89" t="s">
        <v>13</v>
      </c>
    </row>
    <row r="28" spans="1:12" ht="30.75" customHeight="1" thickTop="1" thickBot="1" x14ac:dyDescent="0.3">
      <c r="A28" s="4"/>
      <c r="B28" s="96"/>
      <c r="C28" s="97"/>
      <c r="D28" s="61" t="s">
        <v>21</v>
      </c>
      <c r="E28" s="62">
        <f>Arkusz2!B34</f>
        <v>0</v>
      </c>
      <c r="F28" s="90"/>
    </row>
    <row r="29" spans="1:12" ht="30.75" customHeight="1" thickTop="1" thickBot="1" x14ac:dyDescent="0.3">
      <c r="A29" s="4"/>
      <c r="B29" s="56" t="s">
        <v>22</v>
      </c>
      <c r="C29" s="57"/>
      <c r="D29" s="61" t="s">
        <v>23</v>
      </c>
      <c r="E29" s="62">
        <f>Arkusz2!B35</f>
        <v>0</v>
      </c>
      <c r="F29" s="90"/>
    </row>
    <row r="30" spans="1:12" ht="33.75" customHeight="1" thickTop="1" thickBot="1" x14ac:dyDescent="0.3">
      <c r="A30" s="4"/>
      <c r="B30" s="2" t="s">
        <v>11</v>
      </c>
      <c r="C30" s="74" t="s">
        <v>3</v>
      </c>
      <c r="D30" s="84"/>
      <c r="E30" s="84"/>
      <c r="F30" s="4"/>
    </row>
    <row r="31" spans="1:12" ht="19.5" thickTop="1" x14ac:dyDescent="0.35">
      <c r="A31" s="4"/>
      <c r="B31" s="14" t="s">
        <v>16</v>
      </c>
      <c r="C31" s="85" t="s">
        <v>10</v>
      </c>
      <c r="D31" s="86"/>
      <c r="E31" s="86"/>
      <c r="F31" s="4"/>
    </row>
    <row r="32" spans="1:12" ht="19.5" thickBot="1" x14ac:dyDescent="0.4">
      <c r="A32" s="4"/>
      <c r="B32" s="23" t="s">
        <v>52</v>
      </c>
      <c r="C32" s="87"/>
      <c r="D32" s="88"/>
      <c r="E32" s="88"/>
      <c r="F32" s="15"/>
    </row>
    <row r="33" spans="1:6" ht="18" thickTop="1" x14ac:dyDescent="0.25">
      <c r="A33" s="4"/>
      <c r="B33" s="38" t="s">
        <v>53</v>
      </c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ht="44.25" customHeight="1" thickBot="1" x14ac:dyDescent="0.3">
      <c r="A35" s="83" t="s">
        <v>54</v>
      </c>
      <c r="B35" s="83"/>
      <c r="C35" s="83"/>
      <c r="D35" s="83"/>
      <c r="E35" s="83"/>
      <c r="F35" s="83"/>
    </row>
    <row r="36" spans="1:6" ht="66.75" customHeight="1" thickBot="1" x14ac:dyDescent="0.3">
      <c r="A36" s="80" t="s">
        <v>12</v>
      </c>
      <c r="B36" s="81"/>
      <c r="C36" s="81"/>
      <c r="D36" s="81"/>
      <c r="E36" s="81"/>
      <c r="F36" s="82"/>
    </row>
  </sheetData>
  <sheetProtection algorithmName="SHA-512" hashValue="Z5mxxxJWCL8mznKZpg4wLx1wWDH3aQ0m1yzU+KLC97bPZBbDJKajtR/2p7iz0iz62X6bFjf+ckuE+KhmtOwiEg==" saltValue="jxr5uGLKRQyTFSByT4NiPA==" spinCount="100000" sheet="1" objects="1" scenarios="1" formatCells="0" formatColumns="0" formatRows="0" selectLockedCells="1" autoFilter="0"/>
  <customSheetViews>
    <customSheetView guid="{29D46EDB-9FAE-4F9E-A114-0DC84DB967D1}" showGridLines="0" hiddenRows="1" hiddenColumns="1">
      <selection activeCell="C13" sqref="C13:E13"/>
      <pageMargins left="0.7" right="0.7" top="0.75" bottom="0.75" header="0.3" footer="0.3"/>
      <pageSetup paperSize="9" scale="70" orientation="portrait" r:id="rId1"/>
    </customSheetView>
  </customSheetViews>
  <mergeCells count="27">
    <mergeCell ref="F27:F29"/>
    <mergeCell ref="F11:F13"/>
    <mergeCell ref="B19:C20"/>
    <mergeCell ref="F19:F21"/>
    <mergeCell ref="B27:C28"/>
    <mergeCell ref="C24:E24"/>
    <mergeCell ref="C22:E22"/>
    <mergeCell ref="C23:E23"/>
    <mergeCell ref="C14:E14"/>
    <mergeCell ref="C15:E15"/>
    <mergeCell ref="C16:E16"/>
    <mergeCell ref="B11:C12"/>
    <mergeCell ref="A36:F36"/>
    <mergeCell ref="A35:F35"/>
    <mergeCell ref="C30:E30"/>
    <mergeCell ref="C31:E31"/>
    <mergeCell ref="C32:E32"/>
    <mergeCell ref="B1:E1"/>
    <mergeCell ref="B2:C2"/>
    <mergeCell ref="B10:E10"/>
    <mergeCell ref="C3:E3"/>
    <mergeCell ref="C4:E4"/>
    <mergeCell ref="C5:E5"/>
    <mergeCell ref="C6:E6"/>
    <mergeCell ref="C7:E7"/>
    <mergeCell ref="C8:E8"/>
    <mergeCell ref="C9:E9"/>
  </mergeCells>
  <conditionalFormatting sqref="F24">
    <cfRule type="containsText" dxfId="30" priority="58" operator="containsText" text="4">
      <formula>NOT(ISERROR(SEARCH("4",F24)))</formula>
    </cfRule>
  </conditionalFormatting>
  <conditionalFormatting sqref="F32">
    <cfRule type="containsText" dxfId="29" priority="46" operator="containsText" text="cały">
      <formula>NOT(ISERROR(SEARCH("cały",F32)))</formula>
    </cfRule>
    <cfRule type="containsText" dxfId="28" priority="50" operator="containsText" text="tylko">
      <formula>NOT(ISERROR(SEARCH("tylko",F32)))</formula>
    </cfRule>
    <cfRule type="containsText" dxfId="27" priority="51" operator="containsText" text="2015">
      <formula>NOT(ISERROR(SEARCH("2015",F32)))</formula>
    </cfRule>
  </conditionalFormatting>
  <conditionalFormatting sqref="C16:E16">
    <cfRule type="expression" dxfId="26" priority="34">
      <formula>"F11=2015"</formula>
    </cfRule>
  </conditionalFormatting>
  <conditionalFormatting sqref="F16:F17">
    <cfRule type="containsText" dxfId="25" priority="30" operator="containsText" text="cały">
      <formula>NOT(ISERROR(SEARCH("cały",F16)))</formula>
    </cfRule>
    <cfRule type="containsText" dxfId="24" priority="32" operator="containsText" text="tylko">
      <formula>NOT(ISERROR(SEARCH("tylko",F16)))</formula>
    </cfRule>
    <cfRule type="containsText" dxfId="23" priority="33" operator="containsText" text="2015">
      <formula>NOT(ISERROR(SEARCH("2015",F16)))</formula>
    </cfRule>
  </conditionalFormatting>
  <conditionalFormatting sqref="B16">
    <cfRule type="containsText" dxfId="22" priority="29" operator="containsText" text="PROSZĘ">
      <formula>NOT(ISERROR(SEARCH("PROSZĘ",B16)))</formula>
    </cfRule>
  </conditionalFormatting>
  <conditionalFormatting sqref="E17">
    <cfRule type="containsText" dxfId="21" priority="26" operator="containsText" text="cały">
      <formula>NOT(ISERROR(SEARCH("cały",E17)))</formula>
    </cfRule>
    <cfRule type="containsText" dxfId="20" priority="27" operator="containsText" text="tylko">
      <formula>NOT(ISERROR(SEARCH("tylko",E17)))</formula>
    </cfRule>
    <cfRule type="containsText" dxfId="19" priority="28" operator="containsText" text="2015">
      <formula>NOT(ISERROR(SEARCH("2015",E17)))</formula>
    </cfRule>
  </conditionalFormatting>
  <conditionalFormatting sqref="D17">
    <cfRule type="containsText" dxfId="18" priority="23" operator="containsText" text="cały">
      <formula>NOT(ISERROR(SEARCH("cały",D17)))</formula>
    </cfRule>
    <cfRule type="containsText" dxfId="17" priority="24" operator="containsText" text="tylko">
      <formula>NOT(ISERROR(SEARCH("tylko",D17)))</formula>
    </cfRule>
    <cfRule type="containsText" dxfId="16" priority="25" operator="containsText" text="2015">
      <formula>NOT(ISERROR(SEARCH("2015",D17)))</formula>
    </cfRule>
  </conditionalFormatting>
  <conditionalFormatting sqref="C17">
    <cfRule type="containsText" dxfId="15" priority="17" operator="containsText" text="cały">
      <formula>NOT(ISERROR(SEARCH("cały",C17)))</formula>
    </cfRule>
    <cfRule type="containsText" dxfId="14" priority="18" operator="containsText" text="tylko">
      <formula>NOT(ISERROR(SEARCH("tylko",C17)))</formula>
    </cfRule>
    <cfRule type="containsText" dxfId="13" priority="19" operator="containsText" text="2015">
      <formula>NOT(ISERROR(SEARCH("2015",C17)))</formula>
    </cfRule>
  </conditionalFormatting>
  <conditionalFormatting sqref="E25">
    <cfRule type="containsText" dxfId="12" priority="11" operator="containsText" text="cały">
      <formula>NOT(ISERROR(SEARCH("cały",E25)))</formula>
    </cfRule>
    <cfRule type="containsText" dxfId="11" priority="12" operator="containsText" text="tylko">
      <formula>NOT(ISERROR(SEARCH("tylko",E25)))</formula>
    </cfRule>
    <cfRule type="containsText" dxfId="10" priority="13" operator="containsText" text="2015">
      <formula>NOT(ISERROR(SEARCH("2015",E25)))</formula>
    </cfRule>
  </conditionalFormatting>
  <conditionalFormatting sqref="D25">
    <cfRule type="containsText" dxfId="9" priority="8" operator="containsText" text="cały">
      <formula>NOT(ISERROR(SEARCH("cały",D25)))</formula>
    </cfRule>
    <cfRule type="containsText" dxfId="8" priority="9" operator="containsText" text="tylko">
      <formula>NOT(ISERROR(SEARCH("tylko",D25)))</formula>
    </cfRule>
    <cfRule type="containsText" dxfId="7" priority="10" operator="containsText" text="2015">
      <formula>NOT(ISERROR(SEARCH("2015",D25)))</formula>
    </cfRule>
  </conditionalFormatting>
  <conditionalFormatting sqref="C25">
    <cfRule type="containsText" dxfId="6" priority="5" operator="containsText" text="cały">
      <formula>NOT(ISERROR(SEARCH("cały",C25)))</formula>
    </cfRule>
    <cfRule type="containsText" dxfId="5" priority="6" operator="containsText" text="tylko">
      <formula>NOT(ISERROR(SEARCH("tylko",C25)))</formula>
    </cfRule>
    <cfRule type="containsText" dxfId="4" priority="7" operator="containsText" text="2015">
      <formula>NOT(ISERROR(SEARCH("2015",C25)))</formula>
    </cfRule>
  </conditionalFormatting>
  <conditionalFormatting sqref="B32">
    <cfRule type="containsText" dxfId="3" priority="4" operator="containsText" text="PROSZĘ">
      <formula>NOT(ISERROR(SEARCH("PROSZĘ",B32)))</formula>
    </cfRule>
  </conditionalFormatting>
  <conditionalFormatting sqref="C32:E32">
    <cfRule type="expression" dxfId="2" priority="3">
      <formula>"F11=2015"</formula>
    </cfRule>
  </conditionalFormatting>
  <conditionalFormatting sqref="B24">
    <cfRule type="containsText" dxfId="1" priority="2" operator="containsText" text="PROSZĘ">
      <formula>NOT(ISERROR(SEARCH("PROSZĘ",B24)))</formula>
    </cfRule>
  </conditionalFormatting>
  <conditionalFormatting sqref="C24:E24">
    <cfRule type="expression" dxfId="0" priority="1">
      <formula>"F11=2015"</formula>
    </cfRule>
  </conditionalFormatting>
  <dataValidations xWindow="743" yWindow="349" count="4">
    <dataValidation type="decimal" allowBlank="1" showInputMessage="1" showErrorMessage="1" errorTitle="zła wartość" error="zła wartość" sqref="C16:E17 C32:E32 C25:E25">
      <formula1>0</formula1>
      <formula2>1E+67</formula2>
    </dataValidation>
    <dataValidation type="decimal" allowBlank="1" showInputMessage="1" showErrorMessage="1" errorTitle="zła wartość" error="zła wartość" sqref="C7:E9">
      <formula1>0</formula1>
      <formula2>1E+41</formula2>
    </dataValidation>
    <dataValidation type="decimal" allowBlank="1" showInputMessage="1" showErrorMessage="1" errorTitle="zła wartość" error="zła wartość" sqref="C4:E6">
      <formula1>-1E+44</formula1>
      <formula2>1E+41</formula2>
    </dataValidation>
    <dataValidation type="decimal" allowBlank="1" showErrorMessage="1" errorTitle="wartość" error="zła wartość" sqref="C24:E24">
      <formula1>0</formula1>
      <formula2>1E+44</formula2>
    </dataValidation>
  </dataValidations>
  <pageMargins left="0.7" right="0.7" top="0.75" bottom="0.75" header="0.3" footer="0.3"/>
  <pageSetup paperSize="9" scale="63" orientation="portrait" r:id="rId2"/>
  <extLst>
    <ext xmlns:x14="http://schemas.microsoft.com/office/spreadsheetml/2009/9/main" uri="{CCE6A557-97BC-4b89-ADB6-D9C93CAAB3DF}">
      <x14:dataValidations xmlns:xm="http://schemas.microsoft.com/office/excel/2006/main" xWindow="743" yWindow="349" count="1">
        <x14:dataValidation type="list" allowBlank="1">
          <x14:formula1>
            <xm:f>Arkusz2!$B$3:$B$6</xm:f>
          </x14:formula1>
          <xm:sqref>C15:E15 C23:E23 C31:E31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5"/>
  <sheetViews>
    <sheetView zoomScaleNormal="100" workbookViewId="0">
      <selection activeCell="D5" sqref="D5"/>
    </sheetView>
  </sheetViews>
  <sheetFormatPr defaultRowHeight="15" x14ac:dyDescent="0.25"/>
  <cols>
    <col min="1" max="1" width="40.28515625" bestFit="1" customWidth="1"/>
    <col min="2" max="2" width="16.5703125" customWidth="1"/>
  </cols>
  <sheetData>
    <row r="1" spans="1:5" ht="15.75" thickBot="1" x14ac:dyDescent="0.3">
      <c r="A1" s="102" t="s">
        <v>2</v>
      </c>
      <c r="B1" s="103"/>
      <c r="C1" s="103"/>
      <c r="D1" s="103"/>
      <c r="E1" s="103"/>
    </row>
    <row r="2" spans="1:5" ht="15.75" thickBot="1" x14ac:dyDescent="0.3">
      <c r="A2" s="12" t="s">
        <v>1</v>
      </c>
      <c r="B2" s="68" t="e">
        <f>('KALKULATOR EI'!C7+'KALKULATOR EI'!E27+'KALKULATOR EI'!E28+'KALKULATOR EI'!E29+'KALKULATOR EI'!C8+'KALKULATOR EI'!E19+'KALKULATOR EI'!E20+'KALKULATOR EI'!E21+'KALKULATOR EI'!C9+'KALKULATOR EI'!E11+'KALKULATOR EI'!E12+'KALKULATOR EI'!E13)/('KALKULATOR EI'!C4+'KALKULATOR EI'!C5+'KALKULATOR EI'!C6)</f>
        <v>#DIV/0!</v>
      </c>
      <c r="C2" s="24" t="e">
        <f>B2</f>
        <v>#DIV/0!</v>
      </c>
      <c r="D2" s="26"/>
      <c r="E2" s="67"/>
    </row>
    <row r="3" spans="1:5" ht="15.75" thickBot="1" x14ac:dyDescent="0.3">
      <c r="A3" s="6" t="s">
        <v>18</v>
      </c>
      <c r="B3" s="42" t="s">
        <v>10</v>
      </c>
      <c r="C3" s="7"/>
      <c r="D3" s="25">
        <f>IF('KALKULATOR EI'!C15=80%,0.8,IF('KALKULATOR EI'!C15=60%,0.6,IF('KALKULATOR EI'!C15=15%,0.15,1)))</f>
        <v>1</v>
      </c>
      <c r="E3" s="16">
        <v>2022</v>
      </c>
    </row>
    <row r="4" spans="1:5" ht="15.75" thickBot="1" x14ac:dyDescent="0.3">
      <c r="A4" s="13" t="s">
        <v>55</v>
      </c>
      <c r="B4" s="8">
        <v>0.15</v>
      </c>
      <c r="C4" s="9"/>
      <c r="D4" s="25">
        <f>IF('KALKULATOR EI'!C23=80%,0.8,IF('KALKULATOR EI'!C23=60%,0.6,IF('KALKULATOR EI'!C23=15%,0.15,1)))</f>
        <v>1</v>
      </c>
      <c r="E4" s="17">
        <v>2021</v>
      </c>
    </row>
    <row r="5" spans="1:5" ht="15.75" thickBot="1" x14ac:dyDescent="0.3">
      <c r="A5" s="13"/>
      <c r="B5" s="8">
        <v>0.6</v>
      </c>
      <c r="C5" s="9"/>
      <c r="D5" s="25">
        <f>IF('KALKULATOR EI'!C31=80%,0.8,IF('KALKULATOR EI'!C31=60%,0.6,IF('KALKULATOR EI'!C31=15%,0.15,1)))</f>
        <v>1</v>
      </c>
      <c r="E5" s="18">
        <v>2020</v>
      </c>
    </row>
    <row r="6" spans="1:5" ht="15.75" thickBot="1" x14ac:dyDescent="0.3">
      <c r="A6" s="20"/>
      <c r="B6" s="8">
        <v>0.8</v>
      </c>
      <c r="E6" s="9"/>
    </row>
    <row r="7" spans="1:5" ht="15.75" thickBot="1" x14ac:dyDescent="0.3">
      <c r="A7" s="30" t="s">
        <v>32</v>
      </c>
      <c r="B7" s="64">
        <v>0.19500000000000001</v>
      </c>
      <c r="C7" s="53"/>
      <c r="D7" s="26" t="s">
        <v>7</v>
      </c>
      <c r="E7" s="24">
        <f>IF('KALKULATOR EI'!F11="2020 r.",Arkusz2!B7,IF('KALKULATOR EI'!F11="2021 r.",Arkusz2!B9,IF('KALKULATOR EI'!F11="2022 r.",Arkusz2!B11,"źle")))</f>
        <v>0.185</v>
      </c>
    </row>
    <row r="8" spans="1:5" x14ac:dyDescent="0.25">
      <c r="A8" s="46" t="s">
        <v>33</v>
      </c>
      <c r="B8" s="63">
        <v>5.0000000000000001E-3</v>
      </c>
      <c r="C8" s="47"/>
      <c r="D8" s="5"/>
      <c r="E8" s="7"/>
    </row>
    <row r="9" spans="1:5" x14ac:dyDescent="0.25">
      <c r="A9" s="30" t="s">
        <v>37</v>
      </c>
      <c r="B9" s="64">
        <v>0.19500000000000001</v>
      </c>
      <c r="C9" s="31"/>
      <c r="D9" s="5"/>
      <c r="E9" s="9"/>
    </row>
    <row r="10" spans="1:5" x14ac:dyDescent="0.25">
      <c r="A10" s="46" t="s">
        <v>38</v>
      </c>
      <c r="B10" s="65">
        <v>5.0000000000000001E-3</v>
      </c>
      <c r="C10" s="47"/>
      <c r="D10" s="5"/>
      <c r="E10" s="9"/>
    </row>
    <row r="11" spans="1:5" ht="15.75" thickBot="1" x14ac:dyDescent="0.3">
      <c r="A11" s="69" t="s">
        <v>56</v>
      </c>
      <c r="B11" s="64">
        <v>0.185</v>
      </c>
      <c r="C11" s="31"/>
      <c r="D11" s="5"/>
      <c r="E11" s="9"/>
    </row>
    <row r="12" spans="1:5" ht="15.75" thickBot="1" x14ac:dyDescent="0.3">
      <c r="A12" s="66" t="s">
        <v>57</v>
      </c>
      <c r="B12" s="65">
        <v>5.0000000000000001E-3</v>
      </c>
      <c r="C12" s="37"/>
      <c r="D12" s="11" t="s">
        <v>8</v>
      </c>
      <c r="E12" s="24">
        <f>IF('KALKULATOR EI'!F11="2020 r.",Arkusz2!B8,IF('KALKULATOR EI'!F11="2021 r.",Arkusz2!B10,IF('KALKULATOR EI'!F11="2022 r.",Arkusz2!B12,"źle")))</f>
        <v>5.0000000000000001E-3</v>
      </c>
    </row>
    <row r="13" spans="1:5" x14ac:dyDescent="0.25">
      <c r="A13" s="48" t="s">
        <v>19</v>
      </c>
      <c r="B13" s="54">
        <v>165.24</v>
      </c>
      <c r="C13" s="53"/>
      <c r="D13" s="5"/>
      <c r="E13" s="9"/>
    </row>
    <row r="14" spans="1:5" x14ac:dyDescent="0.25">
      <c r="A14" s="50" t="s">
        <v>20</v>
      </c>
      <c r="B14" s="51">
        <v>300.02999999999997</v>
      </c>
      <c r="C14" s="47"/>
      <c r="D14" s="5"/>
      <c r="E14" s="9"/>
    </row>
    <row r="15" spans="1:5" x14ac:dyDescent="0.25">
      <c r="A15" s="35" t="s">
        <v>39</v>
      </c>
      <c r="B15" s="36">
        <v>172.76</v>
      </c>
      <c r="C15" s="31"/>
      <c r="D15" s="5"/>
      <c r="E15" s="9"/>
    </row>
    <row r="16" spans="1:5" x14ac:dyDescent="0.25">
      <c r="A16" s="50" t="s">
        <v>40</v>
      </c>
      <c r="B16" s="51">
        <v>300.02999999999997</v>
      </c>
      <c r="C16" s="47"/>
      <c r="D16" s="5"/>
      <c r="E16" s="9"/>
    </row>
    <row r="17" spans="1:5" x14ac:dyDescent="0.25">
      <c r="A17" s="48" t="s">
        <v>58</v>
      </c>
      <c r="B17" s="49">
        <v>239.86</v>
      </c>
      <c r="C17" s="37"/>
      <c r="D17" s="5"/>
      <c r="E17" s="9"/>
    </row>
    <row r="18" spans="1:5" ht="15.75" thickBot="1" x14ac:dyDescent="0.3">
      <c r="A18" s="48" t="s">
        <v>59</v>
      </c>
      <c r="B18" s="49">
        <v>300.02999999999997</v>
      </c>
      <c r="C18" s="37"/>
      <c r="D18" s="5"/>
      <c r="E18" s="9"/>
    </row>
    <row r="19" spans="1:5" ht="15.75" thickBot="1" x14ac:dyDescent="0.3">
      <c r="A19" s="32" t="s">
        <v>25</v>
      </c>
      <c r="B19" s="55">
        <v>0</v>
      </c>
      <c r="C19" s="27"/>
      <c r="D19" s="5"/>
      <c r="E19" s="9"/>
    </row>
    <row r="20" spans="1:5" ht="15.75" thickBot="1" x14ac:dyDescent="0.3">
      <c r="A20" s="33" t="s">
        <v>41</v>
      </c>
      <c r="B20" s="44">
        <v>2.2000000000000002</v>
      </c>
      <c r="C20" s="28"/>
      <c r="D20" s="26" t="s">
        <v>27</v>
      </c>
      <c r="E20" s="24">
        <f>IF('KALKULATOR EI'!F11="2020 r.",Arkusz2!B19,IF('KALKULATOR EI'!F11="2021 r.",Arkusz2!B20,IF('KALKULATOR EI'!F11="2022 r.",Arkusz2!B21,"źle")))</f>
        <v>0.9</v>
      </c>
    </row>
    <row r="21" spans="1:5" ht="15.75" thickBot="1" x14ac:dyDescent="0.3">
      <c r="A21" s="34" t="s">
        <v>60</v>
      </c>
      <c r="B21" s="45">
        <v>0.9</v>
      </c>
      <c r="C21" s="29"/>
      <c r="D21" s="5"/>
      <c r="E21" s="9"/>
    </row>
    <row r="22" spans="1:5" ht="15.75" thickBot="1" x14ac:dyDescent="0.3">
      <c r="A22" s="32" t="s">
        <v>26</v>
      </c>
      <c r="B22" s="55">
        <v>1.39</v>
      </c>
      <c r="C22" s="27"/>
      <c r="D22" s="5"/>
      <c r="E22" s="9"/>
    </row>
    <row r="23" spans="1:5" ht="15.75" thickBot="1" x14ac:dyDescent="0.3">
      <c r="A23" s="33" t="s">
        <v>61</v>
      </c>
      <c r="B23" s="44">
        <v>0</v>
      </c>
      <c r="C23" s="28"/>
      <c r="D23" s="26" t="s">
        <v>28</v>
      </c>
      <c r="E23" s="24">
        <f>IF('KALKULATOR EI'!F11="2020 r.",Arkusz2!B22,IF('KALKULATOR EI'!F11="2021 r.",Arkusz2!B23,IF('KALKULATOR EI'!F11="2022 r.",Arkusz2!B24,"źle")))</f>
        <v>4.0599999999999996</v>
      </c>
    </row>
    <row r="24" spans="1:5" ht="15.75" thickBot="1" x14ac:dyDescent="0.3">
      <c r="A24" s="34" t="s">
        <v>62</v>
      </c>
      <c r="B24" s="45">
        <v>4.0599999999999996</v>
      </c>
      <c r="C24" s="29"/>
      <c r="E24" s="7"/>
    </row>
    <row r="25" spans="1:5" x14ac:dyDescent="0.25">
      <c r="A25" s="20"/>
      <c r="B25" s="5"/>
      <c r="C25" s="5"/>
      <c r="D25" s="5"/>
      <c r="E25" s="9"/>
    </row>
    <row r="26" spans="1:5" ht="15.75" thickBot="1" x14ac:dyDescent="0.3">
      <c r="A26" s="20"/>
      <c r="B26" s="5"/>
      <c r="C26" s="5"/>
      <c r="D26" s="5"/>
      <c r="E26" s="9"/>
    </row>
    <row r="27" spans="1:5" ht="15.75" thickBot="1" x14ac:dyDescent="0.3">
      <c r="A27" s="11" t="s">
        <v>63</v>
      </c>
      <c r="B27" s="52">
        <f>(1-Arkusz2!D3)*Arkusz2!B11*Arkusz2!B17*'KALKULATOR EI'!C16+(1-Arkusz2!D3)*Arkusz2!B12*Arkusz2!B18*'KALKULATOR EI'!C16</f>
        <v>0</v>
      </c>
      <c r="C27" s="5"/>
      <c r="D27" s="5"/>
      <c r="E27" s="9"/>
    </row>
    <row r="28" spans="1:5" ht="15.75" thickBot="1" x14ac:dyDescent="0.3">
      <c r="A28" s="11" t="s">
        <v>64</v>
      </c>
      <c r="B28" s="52">
        <f>(1-Arkusz2!D3)*Arkusz2!B21*'KALKULATOR EI'!C16</f>
        <v>0</v>
      </c>
      <c r="C28" s="5"/>
      <c r="D28" s="5"/>
      <c r="E28" s="9"/>
    </row>
    <row r="29" spans="1:5" ht="15.75" thickBot="1" x14ac:dyDescent="0.3">
      <c r="A29" s="11" t="s">
        <v>65</v>
      </c>
      <c r="B29" s="52">
        <f>(1-Arkusz2!D3)*Arkusz2!B24*'KALKULATOR EI'!C16</f>
        <v>0</v>
      </c>
      <c r="C29" s="5"/>
      <c r="D29" s="5"/>
      <c r="E29" s="9"/>
    </row>
    <row r="30" spans="1:5" ht="15.75" thickBot="1" x14ac:dyDescent="0.3">
      <c r="A30" s="11" t="s">
        <v>42</v>
      </c>
      <c r="B30" s="52">
        <f>(1-Arkusz2!D4)*Arkusz2!B9*Arkusz2!B15*'KALKULATOR EI'!C24+(1-Arkusz2!D4)*Arkusz2!B10*Arkusz2!B16*('KALKULATOR EI'!C24)</f>
        <v>0</v>
      </c>
      <c r="C30" s="5"/>
      <c r="D30" s="5"/>
      <c r="E30" s="9"/>
    </row>
    <row r="31" spans="1:5" ht="15.75" thickBot="1" x14ac:dyDescent="0.3">
      <c r="A31" s="12" t="s">
        <v>43</v>
      </c>
      <c r="B31" s="52">
        <f>(1-Arkusz2!D4)*Arkusz2!B20*'KALKULATOR EI'!C24</f>
        <v>0</v>
      </c>
      <c r="C31" s="5"/>
      <c r="D31" s="5"/>
      <c r="E31" s="9"/>
    </row>
    <row r="32" spans="1:5" ht="15.75" thickBot="1" x14ac:dyDescent="0.3">
      <c r="A32" s="12" t="s">
        <v>44</v>
      </c>
      <c r="B32" s="52">
        <f>(1-Arkusz2!D4)*Arkusz2!B23*'KALKULATOR EI'!C24</f>
        <v>0</v>
      </c>
      <c r="C32" s="5"/>
      <c r="D32" s="5"/>
      <c r="E32" s="9"/>
    </row>
    <row r="33" spans="1:5" ht="15.75" thickBot="1" x14ac:dyDescent="0.3">
      <c r="A33" s="12" t="s">
        <v>29</v>
      </c>
      <c r="B33" s="52">
        <f>(1-Arkusz2!D5)*Arkusz2!B7*B13*'KALKULATOR EI'!C32+(1-Arkusz2!D5)*B8*B14*'KALKULATOR EI'!C32</f>
        <v>0</v>
      </c>
      <c r="C33" s="5"/>
      <c r="D33" s="5"/>
      <c r="E33" s="9"/>
    </row>
    <row r="34" spans="1:5" ht="15.75" thickBot="1" x14ac:dyDescent="0.3">
      <c r="A34" s="12" t="s">
        <v>30</v>
      </c>
      <c r="B34" s="52">
        <f>(1-Arkusz2!D5)*Arkusz2!B19*'KALKULATOR EI'!C32</f>
        <v>0</v>
      </c>
      <c r="E34" s="9"/>
    </row>
    <row r="35" spans="1:5" ht="15.75" thickBot="1" x14ac:dyDescent="0.3">
      <c r="A35" s="12" t="s">
        <v>31</v>
      </c>
      <c r="B35" s="52">
        <f>(1-Arkusz2!D5)*Arkusz2!B22*'KALKULATOR EI'!C32</f>
        <v>0</v>
      </c>
      <c r="C35" s="21"/>
      <c r="D35" s="21"/>
      <c r="E35" s="10"/>
    </row>
  </sheetData>
  <sheetProtection formatCells="0" formatColumns="0" formatRows="0" insertColumns="0" insertRows="0" insertHyperlinks="0" deleteColumns="0" deleteRows="0" sort="0" autoFilter="0"/>
  <customSheetViews>
    <customSheetView guid="{29D46EDB-9FAE-4F9E-A114-0DC84DB967D1}">
      <selection activeCell="B3" sqref="B3"/>
      <pageMargins left="0.7" right="0.7" top="0.75" bottom="0.75" header="0.3" footer="0.3"/>
      <pageSetup paperSize="9" orientation="portrait" r:id="rId1"/>
    </customSheetView>
  </customSheetViews>
  <mergeCells count="1">
    <mergeCell ref="A1:E1"/>
  </mergeCells>
  <pageMargins left="0.7" right="0.7" top="0.75" bottom="0.75" header="0.3" footer="0.3"/>
  <pageSetup paperSize="9" orientation="portrait" r:id="rId2"/>
  <ignoredErrors>
    <ignoredError sqref="B2:C2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KALKULATOR EI</vt:lpstr>
      <vt:lpstr>Arkusz2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Wrzesień Robert</dc:creator>
  <cp:lastModifiedBy>Wrzesień Robert</cp:lastModifiedBy>
  <cp:lastPrinted>2018-10-23T10:55:49Z</cp:lastPrinted>
  <dcterms:created xsi:type="dcterms:W3CDTF">2017-10-16T09:30:37Z</dcterms:created>
  <dcterms:modified xsi:type="dcterms:W3CDTF">2022-10-24T08:09:34Z</dcterms:modified>
</cp:coreProperties>
</file>