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tawienia\MOdyniec\Documents\Formularze sprawozdawcze\"/>
    </mc:Choice>
  </mc:AlternateContent>
  <bookViews>
    <workbookView showSheetTabs="0" xWindow="0" yWindow="0" windowWidth="28800" windowHeight="12585" firstSheet="1" activeTab="1"/>
  </bookViews>
  <sheets>
    <sheet name="Arkusz1" sheetId="2" state="hidden" r:id="rId1"/>
    <sheet name="NCW" sheetId="1" r:id="rId2"/>
  </sheets>
  <definedNames>
    <definedName name="_xlnm._FilterDatabase" localSheetId="1" hidden="1">NCW!#REF!</definedName>
    <definedName name="_xlnm.Print_Area" localSheetId="1">NCW!$A$1:$AC$173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5" i="1" l="1"/>
  <c r="AB34" i="1"/>
  <c r="AB54" i="1"/>
  <c r="M108" i="1"/>
  <c r="AA34" i="1"/>
  <c r="AA54" i="1"/>
  <c r="M107" i="1"/>
  <c r="Z34" i="1"/>
  <c r="Z54" i="1"/>
  <c r="M106" i="1"/>
  <c r="Y34" i="1"/>
  <c r="Y54" i="1"/>
  <c r="M105" i="1"/>
  <c r="X34" i="1"/>
  <c r="X54" i="1"/>
  <c r="M104" i="1"/>
  <c r="W34" i="1"/>
  <c r="W54" i="1"/>
  <c r="M103" i="1"/>
  <c r="V34" i="1"/>
  <c r="V54" i="1"/>
  <c r="M102" i="1"/>
  <c r="U34" i="1"/>
  <c r="U54" i="1"/>
  <c r="M101" i="1"/>
  <c r="T34" i="1"/>
  <c r="T54" i="1"/>
  <c r="M100" i="1"/>
  <c r="Q34" i="1"/>
  <c r="Q54" i="1"/>
  <c r="M99" i="1"/>
  <c r="O34" i="1"/>
  <c r="O54" i="1"/>
  <c r="M98" i="1"/>
  <c r="S34" i="1"/>
  <c r="S54" i="1"/>
  <c r="M97" i="1"/>
  <c r="M34" i="1"/>
  <c r="M54" i="1"/>
  <c r="M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96" i="1"/>
  <c r="M109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T149" i="1"/>
  <c r="Q83" i="1"/>
  <c r="T150" i="1"/>
  <c r="Q157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P132" i="1"/>
  <c r="V132" i="1"/>
  <c r="V109" i="1"/>
  <c r="V136" i="1"/>
  <c r="P134" i="1"/>
  <c r="V134" i="1"/>
  <c r="P133" i="1"/>
  <c r="V133" i="1"/>
  <c r="P135" i="1"/>
  <c r="V135" i="1"/>
  <c r="V137" i="1"/>
  <c r="Q159" i="1"/>
  <c r="W150" i="1"/>
  <c r="K54" i="1"/>
  <c r="P127" i="1"/>
  <c r="K34" i="1"/>
</calcChain>
</file>

<file path=xl/sharedStrings.xml><?xml version="1.0" encoding="utf-8"?>
<sst xmlns="http://schemas.openxmlformats.org/spreadsheetml/2006/main" count="204" uniqueCount="148">
  <si>
    <t xml:space="preserve"> </t>
  </si>
  <si>
    <t>ester</t>
  </si>
  <si>
    <t>biometanol</t>
  </si>
  <si>
    <t>czysty olej roślinny</t>
  </si>
  <si>
    <t>biowodór</t>
  </si>
  <si>
    <t>0</t>
  </si>
  <si>
    <t xml:space="preserve"> Ulica</t>
  </si>
  <si>
    <t xml:space="preserve"> Kod pocztowy</t>
  </si>
  <si>
    <t xml:space="preserve"> Miejscowość</t>
  </si>
  <si>
    <t xml:space="preserve"> Nr identyfikacyjny - REGON</t>
  </si>
  <si>
    <t xml:space="preserve"> Nr identyfikacji podatkowej - NIP</t>
  </si>
  <si>
    <t xml:space="preserve"> Nr koncesji na wytwarzanie paliw ciekłych (WPC)</t>
  </si>
  <si>
    <t xml:space="preserve"> Nr koncesji na obrót paliwami ciekłymi (OPC)</t>
  </si>
  <si>
    <t>Wyszczególnienie</t>
  </si>
  <si>
    <t>ester stanowiący samoistne paliwo</t>
  </si>
  <si>
    <t>biometanol stanowiący samoistne paliwo</t>
  </si>
  <si>
    <t>czysty olej roślinny stanowiący samoistne paliwo</t>
  </si>
  <si>
    <t>metylowy 
kwasów tłuszcz.</t>
  </si>
  <si>
    <t>etylowy 
kwasów tłuszcz.</t>
  </si>
  <si>
    <t>metylowy kwasów tłuszcz.</t>
  </si>
  <si>
    <t>etylowy kwasów tłuszcz.</t>
  </si>
  <si>
    <t>Wartość opałowa</t>
  </si>
  <si>
    <t>[MJ/kg]</t>
  </si>
  <si>
    <t>1</t>
  </si>
  <si>
    <t>2</t>
  </si>
  <si>
    <t>PODMIOTY REALIZUJĄCE NARODOWY CEL WSKAŹNIKOWY</t>
  </si>
  <si>
    <t>metylowy kwasów tłuszczowych</t>
  </si>
  <si>
    <t>etylowy kwasów tłuszczowych</t>
  </si>
  <si>
    <t xml:space="preserve"> 1.1. Paliwa ciekłe</t>
  </si>
  <si>
    <t xml:space="preserve"> 1.2. Biopaliwa  ciekłe</t>
  </si>
  <si>
    <t xml:space="preserve"> 1.3. Inne paliwa odnawialne</t>
  </si>
  <si>
    <t>[MJ]</t>
  </si>
  <si>
    <t>Oznaczenie firmy dostawcy biokomponentu</t>
  </si>
  <si>
    <t>Ilość</t>
  </si>
  <si>
    <t>Udział</t>
  </si>
  <si>
    <t>%</t>
  </si>
  <si>
    <t>Współczynnik redukcyjny</t>
  </si>
  <si>
    <t>NIP dostawcy</t>
  </si>
  <si>
    <r>
      <t xml:space="preserve">Sprawozdanie należy przekazać w terminie </t>
    </r>
    <r>
      <rPr>
        <b/>
        <sz val="11"/>
        <rFont val="Arial"/>
        <family val="2"/>
        <charset val="238"/>
      </rPr>
      <t>90 dni 
po zakończeniu</t>
    </r>
    <r>
      <rPr>
        <sz val="11"/>
        <rFont val="Arial"/>
        <family val="2"/>
        <charset val="238"/>
      </rPr>
      <t xml:space="preserve"> roku kalendarzowego, 
następującego po roku, którego dotyczy sprawozdanie, 
na adres:
</t>
    </r>
    <r>
      <rPr>
        <b/>
        <sz val="11"/>
        <rFont val="Arial"/>
        <family val="2"/>
        <charset val="238"/>
      </rPr>
      <t>Urząd Regulacji Energetyki</t>
    </r>
    <r>
      <rPr>
        <sz val="11"/>
        <rFont val="Arial"/>
        <family val="2"/>
        <charset val="238"/>
      </rPr>
      <t xml:space="preserve">
Al. Jerozolimskie 181, 02-222 Warszawa</t>
    </r>
  </si>
  <si>
    <t>Narodowy Cel Wskaźnikowy [%]</t>
  </si>
  <si>
    <t>URE - NCW</t>
  </si>
  <si>
    <t>benzyny silnikowe zawierające do 5,0% objęt. biokomponentów lub do 15,0% objęt. eteru etylo-tert-butyl. lub eteru etylo-tert-amylowego</t>
  </si>
  <si>
    <t xml:space="preserve">benzyny silnikowe zawierające od 5% do 10,0% objęt. biokomponentów lub od 15,0% do 22,0% objęt. eteru etylo-tert-butylowego lub eteru etylo-tert-amylowego </t>
  </si>
  <si>
    <t xml:space="preserve">bioetanol </t>
  </si>
  <si>
    <t>bioeter dimetylowy</t>
  </si>
  <si>
    <t>biobutanol</t>
  </si>
  <si>
    <t>bio propan-butan</t>
  </si>
  <si>
    <t>skroplony biometan</t>
  </si>
  <si>
    <t>sprężony biometan</t>
  </si>
  <si>
    <t>biowęglowodory ciekłe</t>
  </si>
  <si>
    <t>olej napędowy zawierający do 7,0% objęt. biokomponentów</t>
  </si>
  <si>
    <t xml:space="preserve">benzyny silnikowe zawierające powyżej 10,0% objęt. biokomp. lub powyżej 22,0% objęt. eteru etylo-tert-butylowego lub eteru etylo-tert-amylowego </t>
  </si>
  <si>
    <t xml:space="preserve">bioetanol stanowiący samoistne paliwo </t>
  </si>
  <si>
    <t>bioeter dimetylowy stanowiący samoistne paliwo</t>
  </si>
  <si>
    <t>biobutanol stanowiący samoistne paliwo</t>
  </si>
  <si>
    <t>bio propan-butan stanowiący samoistne paliwo</t>
  </si>
  <si>
    <t>skroplony biometan stanowiący samoistne paliwo</t>
  </si>
  <si>
    <t>sprężony biometan stanowiący samoistne paliwo</t>
  </si>
  <si>
    <t>biowodór stanowiący samoistne paliwo</t>
  </si>
  <si>
    <t>biowęglowodory ciekłe stanowiące samoistne paliwo</t>
  </si>
  <si>
    <t>olej napędowy zawier. powyżej 7% objęt. biokomponentów</t>
  </si>
  <si>
    <t xml:space="preserve">Biokomponenty wytworzone przez wytwórców, prowadzących działalność gospodarczą w zakresie wytwarzania biokomponentów, z surowców rolniczych pozyskiwanych z gospodarstwa rolnego położonego na obszarze co najmniej jednego z państw członkowskich Unii Europejskiej, w Republice Turcji albo w państwie członkowskim Europejskiego Porozumienia o Wolnym Handlu (EFTA) - stronie umowy o Europejskim Obszarze Gospodarczym na podstawie umowy kontraktacji zawartej między producentem rolnym prowadzącym to gospodarstwo a wytwórcą, przetwórcą lub pośrednikiem </t>
  </si>
  <si>
    <t>Biokomponenty wytworzone przez wytwórców, prowadzących działalność gospodarczą w zakresie wytwarzania biokomponentów, z biomasy pozyskanej na podstawie umowy dostawy zawartej między wytwórcą a pośrednikiem lub przetwórcą</t>
  </si>
  <si>
    <t>bioetanol</t>
  </si>
  <si>
    <t>ester metylowy kw. tł.</t>
  </si>
  <si>
    <t>ester etylowy kw. tł.</t>
  </si>
  <si>
    <t xml:space="preserve">ester </t>
  </si>
  <si>
    <t>w tym ilość zaliczona podwójnie 
[ton]</t>
  </si>
  <si>
    <t>Ilość
[ton]</t>
  </si>
  <si>
    <t>do silników z zapłonem iskrowym</t>
  </si>
  <si>
    <t>do silników z zapłonem samoczynnym</t>
  </si>
  <si>
    <t xml:space="preserve"> Oznaczenie firmy podmiotu realizującego Narodowy Cel Wskaźnikowy</t>
  </si>
  <si>
    <t>do silników o zapłonie samoczynnym</t>
  </si>
  <si>
    <t>biowęglowodory ciekłe do silników - ZI</t>
  </si>
  <si>
    <t>Nazwa uznanego syst. certyfikacji/data umowy o której mowa w art. 28c ust. 2 pkt 2 ustawy o biokomponentach i biopaliwach ciekłych</t>
  </si>
  <si>
    <t>TAK</t>
  </si>
  <si>
    <t>NIE</t>
  </si>
  <si>
    <t>do silników o zapłonie
 iskrowym</t>
  </si>
  <si>
    <t>RAZEM (suma wierszy od 101 do 103)</t>
  </si>
  <si>
    <t>do siln. o zapł. iskrowym</t>
  </si>
  <si>
    <t>do siln. o zapł. samoczynnym</t>
  </si>
  <si>
    <t>RAZEM (suma wierszy od 105 do 122)</t>
  </si>
  <si>
    <t>Rodzaj biokomponentu
(wybierz z listy)</t>
  </si>
  <si>
    <t xml:space="preserve">DZIAŁ 3. REALIZACJA NARODOWEGO CELU WSKAŹNIKOWEGO </t>
  </si>
  <si>
    <t>rodzaj 1:</t>
  </si>
  <si>
    <t>rodzaj 2:</t>
  </si>
  <si>
    <t>rodzaj 3:</t>
  </si>
  <si>
    <t>3</t>
  </si>
  <si>
    <t>czyste benzyny silnikowe zawarte w paliwach ciekłych</t>
  </si>
  <si>
    <t>czyste benzyny silnikowe zawarte w biopaliwach ciekłych</t>
  </si>
  <si>
    <t>czysty olej napędowy zawarty w paliwach ciekłych</t>
  </si>
  <si>
    <t>czysty olej napędowy zawarty w biopaliwach ciekłych</t>
  </si>
  <si>
    <t>2.1.</t>
  </si>
  <si>
    <t>2.2.</t>
  </si>
  <si>
    <t>2.3.</t>
  </si>
  <si>
    <t>2.4.</t>
  </si>
  <si>
    <t>201a</t>
  </si>
  <si>
    <t>201b</t>
  </si>
  <si>
    <t>201c</t>
  </si>
  <si>
    <t>201d</t>
  </si>
  <si>
    <t>201e</t>
  </si>
  <si>
    <t>202a</t>
  </si>
  <si>
    <t>202b</t>
  </si>
  <si>
    <t>202c</t>
  </si>
  <si>
    <t>202d</t>
  </si>
  <si>
    <t>202e</t>
  </si>
  <si>
    <t>203a</t>
  </si>
  <si>
    <t>203b</t>
  </si>
  <si>
    <t>203c</t>
  </si>
  <si>
    <t>204a</t>
  </si>
  <si>
    <t>204b</t>
  </si>
  <si>
    <t>204c</t>
  </si>
  <si>
    <t>204d</t>
  </si>
  <si>
    <t>biowęglowodory ciekłe do silników - ZS</t>
  </si>
  <si>
    <r>
      <t xml:space="preserve">  </t>
    </r>
    <r>
      <rPr>
        <b/>
        <sz val="10"/>
        <rFont val="Arial"/>
        <family val="2"/>
        <charset val="238"/>
      </rPr>
      <t>3.4. Udział biokomponentów wytworzonych z surowców rolniczych lub biomasy pozyskanych w sposób określony w Dziale 2 w pkt 2.1 - 2.3.</t>
    </r>
  </si>
  <si>
    <t xml:space="preserve"> 3.5. Realizacja Narodowego Celu Wskaźnikowego</t>
  </si>
  <si>
    <t>biokomponenty zawarte w paliwach ciekłych i biopaliwach ciekł. (w. 314)</t>
  </si>
  <si>
    <r>
      <rPr>
        <sz val="10"/>
        <rFont val="Arial"/>
        <family val="2"/>
        <charset val="238"/>
      </rPr>
      <t>RAZEM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(suma wierszy od 329 do 333)</t>
    </r>
  </si>
  <si>
    <t>203d</t>
  </si>
  <si>
    <t>203z</t>
  </si>
  <si>
    <t xml:space="preserve"> Nr koncesji na obrót paliwami ciekłymi z zagranicą (OPZ)</t>
  </si>
  <si>
    <r>
      <rPr>
        <sz val="10"/>
        <rFont val="Arial"/>
        <family val="2"/>
        <charset val="238"/>
      </rPr>
      <t>RAZEM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(suma wierszy od 301 do 313)</t>
    </r>
  </si>
  <si>
    <r>
      <rPr>
        <sz val="10"/>
        <rFont val="Arial"/>
        <family val="2"/>
        <charset val="238"/>
      </rPr>
      <t>RAZEM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(suma wierszy od 315 do 327)</t>
    </r>
  </si>
  <si>
    <t xml:space="preserve"> Województwo </t>
  </si>
  <si>
    <t>biopaliwa ciekłe produkowane z biomasy i stanowiące samoistne paliwa inne niż wymienione w wierszach 107-119</t>
  </si>
  <si>
    <t>RAZEM (suma wierszy od 201 do 203)</t>
  </si>
  <si>
    <t>Biokomponenty wytworzone przez wytwórców, prowadzących działalność gospodarczą w zakresie wytwarzania biokomponentów, z surowców rolniczych pozyskanych z produkcji własnej wytwórców</t>
  </si>
  <si>
    <t>Sprawozdanie roczne podmiotu realizującego
 Narodowy Cel Wskaźnikowy 
w zakresie realizacji tego celu</t>
  </si>
  <si>
    <t xml:space="preserve"> Kraj</t>
  </si>
  <si>
    <t>biokomponenty zawarte w paliwach ciekłych, biopaliwach ciekłych i innych paliwach odn. (w. 328)</t>
  </si>
  <si>
    <t>Obowiązkowy udział biokomponentów  [%]</t>
  </si>
  <si>
    <t>Zrealizowany udział biokomponentów  [%]</t>
  </si>
  <si>
    <t>biokomponenty wytworzone z surowców rolniczych lub biomasy pozyskanych w sposób określony 
w Dziale 2 w pkt 2.1 - 2.3 (w. 203z)</t>
  </si>
  <si>
    <t>Ilość 
[ton]</t>
  </si>
  <si>
    <t>w tym zawartość biokomponentu [ton]</t>
  </si>
  <si>
    <t>Ilość [ton]</t>
  </si>
  <si>
    <r>
      <rPr>
        <b/>
        <sz val="9.5"/>
        <rFont val="Arial CE"/>
        <charset val="238"/>
      </rPr>
      <t>Poziom emisji gazów cieplarnianych</t>
    </r>
    <r>
      <rPr>
        <b/>
        <sz val="10"/>
        <rFont val="Arial CE"/>
        <charset val="238"/>
      </rPr>
      <t xml:space="preserve"> 
[gCO</t>
    </r>
    <r>
      <rPr>
        <b/>
        <sz val="7"/>
        <rFont val="Arial"/>
        <family val="2"/>
        <charset val="238"/>
      </rPr>
      <t>₂eq</t>
    </r>
    <r>
      <rPr>
        <b/>
        <sz val="10"/>
        <rFont val="Arial"/>
        <family val="2"/>
        <charset val="238"/>
      </rPr>
      <t>/MJ]</t>
    </r>
  </si>
  <si>
    <t>[ton]</t>
  </si>
  <si>
    <t>Uwaga: Dla prawidłowego działania arkusza należy włączyć uruchamianie makr.</t>
  </si>
  <si>
    <t>Biokomponenty wytworzone z surowców rolniczych lub biomasy pozyskanych w inny sposób niż określony wyżej w pkt 2.1 - 2.3</t>
  </si>
  <si>
    <t>za rok: 2017</t>
  </si>
  <si>
    <t>DZIAŁ 1. ILOŚCI PALIW CIEKŁYCH, BIOPALIW CIEKŁYCH I INNYCH PALIW ODNAWIALNYCH, ROZPORZĄDZONYCH POPRZEZ DOKONANIE JAKIEJKOLWIEK CZYNNOŚCI PRAWNEJ LUB FAKTYCZNEJ LUB ZUŻYTYCH NA POTRZEBY WŁASNE W TRANSPORCIE DROGOWYM I KOLEJOWYM</t>
  </si>
  <si>
    <r>
      <t>Podstawa prawna:</t>
    </r>
    <r>
      <rPr>
        <sz val="11"/>
        <rFont val="Arial"/>
        <family val="2"/>
        <charset val="238"/>
      </rPr>
      <t xml:space="preserve"> art. 30b ustawy z dnia 25 sierpnia 2006 r. o biokomponentach i biopaliwach ciekłych (Dz. U. z 2017 r. poz. 285 z późn. zm.)</t>
    </r>
  </si>
  <si>
    <t>3.1. Wartość opałowa biokomponentów zawartych w paliwach ciekłych i biopaliwach ciekłych, rozporządzonych poprzez dokonanie jakiejkolwiek czynności prawnej lub faktycznej lub zużytych na potrzeby własne w transporcie drogowym i kolejowym (patrz Dział 1)</t>
  </si>
  <si>
    <t>3.2. Wartość opałowa biokomponentów zawartych w paliwach ciekłych, biopaliwach ciekłych i innych paliwach odnawialnych, rozporządzonych poprzez dokonanie jakiejkolwiek czynności prawnej lub faktycznej lub  zużytych na potrzeby własne we wszystkich rodzajach transportu (patrz Dział 2).</t>
  </si>
  <si>
    <t>3.3. Wartość opałowa paliw ciekłych i biopaliw ciekłych, rozporządzonych poprzez dokonanie jakiejkolwiek czynności prawnej lub faktycznej lub zużytych na potrzeby własne w transporcie drogowym i kolejowym (patrz Dział 1).</t>
  </si>
  <si>
    <t>DZIAŁ 2. BIOKOMPONENTY WYKORZYSTANE W PALIWACH CIEKŁYCH, BIOPALIWACH CIEKŁYCH I INNYCH PALIWACH ODNAWIALNYCH, ROZPORZĄDZONYCH POPRZEZ DOKONANIE JAKIEJKOLWIEK CZYNNOŚCI PRAWNEJ LUB FAKTYCZNEJ LUB ZUŻYTYCH NA POTRZEBY WŁASNE WE WSZYSTKICH RODZAJACH TRANSPORTU, SPEŁNIAJĄCE KRYTERIA ZRÓWNOWAŻONEGO ROZWOJU</t>
  </si>
  <si>
    <t>kljl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</si>
</sst>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00\-000\-00\-00"/>
    <numFmt numFmtId="166" formatCode="0.0"/>
  </numFmts>
  <fonts count="3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1"/>
      <color indexed="10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indexed="9"/>
      <name val="Arial"/>
      <family val="2"/>
      <charset val="238"/>
    </font>
    <font>
      <sz val="20"/>
      <name val="Arial"/>
      <family val="2"/>
      <charset val="238"/>
    </font>
    <font>
      <b/>
      <sz val="22"/>
      <name val="Arial"/>
      <family val="2"/>
      <charset val="238"/>
    </font>
    <font>
      <b/>
      <sz val="10"/>
      <name val="Arial CE"/>
      <charset val="238"/>
    </font>
    <font>
      <b/>
      <sz val="15"/>
      <name val="Arial"/>
      <family val="2"/>
      <charset val="238"/>
    </font>
    <font>
      <b/>
      <sz val="18"/>
      <name val="Arial"/>
      <family val="2"/>
      <charset val="238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7"/>
      <name val="Arial"/>
      <family val="2"/>
      <charset val="238"/>
    </font>
    <font>
      <u/>
      <sz val="10"/>
      <color theme="10"/>
      <name val="Arial CE"/>
      <charset val="238"/>
    </font>
    <font>
      <u/>
      <sz val="10"/>
      <color theme="11"/>
      <name val="Arial CE"/>
      <charset val="238"/>
    </font>
    <font>
      <sz val="9"/>
      <color theme="0" tint="-0.499984740745262"/>
      <name val="Arial"/>
      <family val="2"/>
      <charset val="238"/>
    </font>
    <font>
      <sz val="9"/>
      <color theme="0" tint="-0.499984740745262"/>
      <name val="Arial CE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9.5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rgb="FFB2F8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2F8B9"/>
        <bgColor rgb="FFB2F8B9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 diagonalDown="1">
      <left/>
      <right/>
      <top style="medium">
        <color auto="1"/>
      </top>
      <bottom/>
      <diagonal style="thin">
        <color auto="1"/>
      </diagonal>
    </border>
    <border diagonalUp="1"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90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justify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49" fontId="5" fillId="0" borderId="0" xfId="0" applyNumberFormat="1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right" vertical="top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right" vertical="top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Border="1" applyAlignment="1"/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65" xfId="0" applyFont="1" applyBorder="1" applyAlignment="1">
      <alignment horizontal="center" vertical="center" textRotation="90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 indent="1"/>
    </xf>
    <xf numFmtId="0" fontId="0" fillId="0" borderId="15" xfId="0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center" wrapText="1"/>
    </xf>
    <xf numFmtId="0" fontId="0" fillId="0" borderId="15" xfId="0" applyFill="1" applyBorder="1" applyAlignment="1" applyProtection="1"/>
    <xf numFmtId="0" fontId="0" fillId="0" borderId="15" xfId="0" applyFill="1" applyBorder="1" applyAlignment="1">
      <alignment vertical="center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0" fillId="0" borderId="15" xfId="0" applyFill="1" applyBorder="1" applyAlignment="1">
      <alignment horizontal="righ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30" fillId="5" borderId="1" xfId="0" applyNumberFormat="1" applyFont="1" applyFill="1" applyBorder="1" applyAlignment="1" applyProtection="1">
      <alignment horizontal="right" vertical="center"/>
      <protection locked="0"/>
    </xf>
    <xf numFmtId="164" fontId="30" fillId="5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textRotation="90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24" fillId="0" borderId="15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vertical="center"/>
    </xf>
    <xf numFmtId="49" fontId="6" fillId="0" borderId="15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 indent="1"/>
    </xf>
    <xf numFmtId="1" fontId="9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64" fontId="30" fillId="5" borderId="4" xfId="0" applyNumberFormat="1" applyFont="1" applyFill="1" applyBorder="1" applyAlignment="1" applyProtection="1">
      <alignment horizontal="right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9" fillId="6" borderId="1" xfId="0" applyNumberFormat="1" applyFont="1" applyFill="1" applyBorder="1" applyAlignment="1" applyProtection="1">
      <alignment horizontal="center" vertical="center"/>
    </xf>
    <xf numFmtId="0" fontId="9" fillId="6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9" fillId="6" borderId="68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Protection="1"/>
    <xf numFmtId="0" fontId="32" fillId="0" borderId="0" xfId="0" applyFont="1" applyFill="1" applyAlignment="1" applyProtection="1"/>
    <xf numFmtId="0" fontId="33" fillId="0" borderId="0" xfId="0" applyFont="1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5" fillId="0" borderId="0" xfId="0" applyFont="1" applyFill="1" applyProtection="1"/>
    <xf numFmtId="0" fontId="2" fillId="0" borderId="68" xfId="0" applyFont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3" fontId="6" fillId="0" borderId="3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 indent="1"/>
    </xf>
    <xf numFmtId="4" fontId="6" fillId="0" borderId="5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0" fontId="35" fillId="0" borderId="0" xfId="0" applyFont="1" applyFill="1" applyAlignment="1" applyProtection="1">
      <alignment horizontal="left" wrapText="1"/>
    </xf>
    <xf numFmtId="1" fontId="9" fillId="0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top" wrapText="1"/>
    </xf>
    <xf numFmtId="0" fontId="12" fillId="0" borderId="0" xfId="0" applyFont="1" applyFill="1" applyBorder="1" applyAlignment="1" applyProtection="1">
      <alignment vertical="top" wrapText="1"/>
    </xf>
    <xf numFmtId="164" fontId="30" fillId="7" borderId="8" xfId="0" applyNumberFormat="1" applyFont="1" applyFill="1" applyBorder="1" applyAlignment="1" applyProtection="1">
      <alignment horizontal="right" vertical="center"/>
    </xf>
    <xf numFmtId="164" fontId="30" fillId="7" borderId="66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horizontal="center"/>
    </xf>
    <xf numFmtId="164" fontId="30" fillId="8" borderId="2" xfId="0" applyNumberFormat="1" applyFont="1" applyFill="1" applyBorder="1" applyAlignment="1" applyProtection="1">
      <alignment horizontal="right" vertical="center"/>
      <protection locked="0"/>
    </xf>
    <xf numFmtId="164" fontId="30" fillId="5" borderId="41" xfId="0" applyNumberFormat="1" applyFont="1" applyFill="1" applyBorder="1" applyAlignment="1" applyProtection="1">
      <alignment horizontal="right" vertical="center"/>
      <protection locked="0"/>
    </xf>
    <xf numFmtId="164" fontId="30" fillId="5" borderId="26" xfId="0" applyNumberFormat="1" applyFont="1" applyFill="1" applyBorder="1" applyAlignment="1" applyProtection="1">
      <alignment horizontal="right" vertical="center"/>
      <protection locked="0"/>
    </xf>
    <xf numFmtId="164" fontId="30" fillId="5" borderId="21" xfId="0" applyNumberFormat="1" applyFont="1" applyFill="1" applyBorder="1" applyAlignment="1" applyProtection="1">
      <alignment horizontal="right" vertical="center"/>
      <protection locked="0"/>
    </xf>
    <xf numFmtId="164" fontId="30" fillId="5" borderId="26" xfId="0" applyNumberFormat="1" applyFont="1" applyFill="1" applyBorder="1" applyAlignment="1" applyProtection="1">
      <alignment horizontal="right" vertical="center" wrapText="1"/>
      <protection locked="0"/>
    </xf>
    <xf numFmtId="164" fontId="30" fillId="5" borderId="41" xfId="0" applyNumberFormat="1" applyFont="1" applyFill="1" applyBorder="1" applyAlignment="1" applyProtection="1">
      <alignment horizontal="right" vertical="center" wrapText="1"/>
      <protection locked="0"/>
    </xf>
    <xf numFmtId="164" fontId="30" fillId="5" borderId="16" xfId="0" applyNumberFormat="1" applyFont="1" applyFill="1" applyBorder="1" applyAlignment="1" applyProtection="1">
      <alignment horizontal="right" vertical="center" wrapText="1"/>
      <protection locked="0"/>
    </xf>
    <xf numFmtId="164" fontId="30" fillId="8" borderId="78" xfId="0" applyNumberFormat="1" applyFont="1" applyFill="1" applyBorder="1" applyAlignment="1" applyProtection="1">
      <alignment horizontal="right" vertical="center"/>
      <protection locked="0"/>
    </xf>
    <xf numFmtId="164" fontId="30" fillId="8" borderId="3" xfId="0" applyNumberFormat="1" applyFont="1" applyFill="1" applyBorder="1" applyAlignment="1" applyProtection="1">
      <alignment horizontal="right" vertical="center"/>
      <protection locked="0"/>
    </xf>
    <xf numFmtId="164" fontId="30" fillId="8" borderId="65" xfId="0" applyNumberFormat="1" applyFont="1" applyFill="1" applyBorder="1" applyAlignment="1" applyProtection="1">
      <alignment horizontal="right" vertical="center"/>
      <protection locked="0"/>
    </xf>
    <xf numFmtId="164" fontId="6" fillId="5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17" xfId="0" applyFont="1" applyFill="1" applyBorder="1" applyAlignment="1" applyProtection="1">
      <alignment horizontal="right" vertical="center" wrapText="1"/>
      <protection locked="0"/>
    </xf>
    <xf numFmtId="0" fontId="10" fillId="5" borderId="17" xfId="0" applyFont="1" applyFill="1" applyBorder="1" applyAlignment="1" applyProtection="1">
      <alignment vertical="center" wrapText="1"/>
      <protection locked="0"/>
    </xf>
    <xf numFmtId="0" fontId="10" fillId="5" borderId="38" xfId="0" applyFont="1" applyFill="1" applyBorder="1" applyAlignment="1" applyProtection="1">
      <alignment vertical="center" wrapText="1"/>
      <protection locked="0"/>
    </xf>
    <xf numFmtId="164" fontId="6" fillId="7" borderId="19" xfId="0" applyNumberFormat="1" applyFont="1" applyFill="1" applyBorder="1" applyAlignment="1" applyProtection="1">
      <alignment horizontal="right" vertical="center" wrapText="1"/>
    </xf>
    <xf numFmtId="0" fontId="10" fillId="7" borderId="20" xfId="0" applyFont="1" applyFill="1" applyBorder="1" applyAlignment="1">
      <alignment horizontal="right" vertical="center" wrapText="1"/>
    </xf>
    <xf numFmtId="0" fontId="10" fillId="7" borderId="39" xfId="0" applyFont="1" applyFill="1" applyBorder="1" applyAlignment="1">
      <alignment horizontal="right" vertical="center" wrapText="1"/>
    </xf>
    <xf numFmtId="0" fontId="3" fillId="0" borderId="43" xfId="0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1" fillId="5" borderId="41" xfId="0" applyFont="1" applyFill="1" applyBorder="1" applyAlignment="1" applyProtection="1">
      <alignment horizontal="right" vertical="center" indent="1"/>
      <protection locked="0"/>
    </xf>
    <xf numFmtId="0" fontId="0" fillId="5" borderId="42" xfId="0" applyFill="1" applyBorder="1" applyAlignment="1" applyProtection="1">
      <alignment horizontal="right" vertical="center" indent="1"/>
      <protection locked="0"/>
    </xf>
    <xf numFmtId="0" fontId="0" fillId="5" borderId="12" xfId="0" applyFill="1" applyBorder="1" applyAlignment="1" applyProtection="1">
      <alignment horizontal="right" vertical="center" indent="1"/>
      <protection locked="0"/>
    </xf>
    <xf numFmtId="0" fontId="20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6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27" xfId="0" applyFont="1" applyFill="1" applyBorder="1" applyAlignment="1" applyProtection="1">
      <alignment horizontal="right" vertical="center" wrapText="1"/>
      <protection locked="0"/>
    </xf>
    <xf numFmtId="0" fontId="10" fillId="5" borderId="27" xfId="0" applyFont="1" applyFill="1" applyBorder="1" applyAlignment="1" applyProtection="1">
      <alignment vertical="center" wrapText="1"/>
      <protection locked="0"/>
    </xf>
    <xf numFmtId="0" fontId="10" fillId="5" borderId="28" xfId="0" applyFont="1" applyFill="1" applyBorder="1" applyAlignment="1" applyProtection="1">
      <alignment vertical="center" wrapText="1"/>
      <protection locked="0"/>
    </xf>
    <xf numFmtId="164" fontId="6" fillId="5" borderId="41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42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42" xfId="0" applyFont="1" applyFill="1" applyBorder="1" applyAlignment="1" applyProtection="1">
      <alignment vertical="center" wrapText="1"/>
      <protection locked="0"/>
    </xf>
    <xf numFmtId="0" fontId="10" fillId="5" borderId="44" xfId="0" applyFont="1" applyFill="1" applyBorder="1" applyAlignment="1" applyProtection="1">
      <alignment vertical="center" wrapText="1"/>
      <protection locked="0"/>
    </xf>
    <xf numFmtId="164" fontId="6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38" xfId="0" applyFont="1" applyFill="1" applyBorder="1" applyAlignment="1" applyProtection="1">
      <alignment horizontal="left" vertical="center" wrapText="1"/>
    </xf>
    <xf numFmtId="49" fontId="11" fillId="5" borderId="16" xfId="0" applyNumberFormat="1" applyFont="1" applyFill="1" applyBorder="1" applyAlignment="1" applyProtection="1">
      <alignment horizontal="right" vertical="center" indent="1"/>
      <protection locked="0"/>
    </xf>
    <xf numFmtId="0" fontId="0" fillId="5" borderId="17" xfId="0" applyFill="1" applyBorder="1" applyAlignment="1" applyProtection="1">
      <alignment horizontal="right" vertical="center" indent="1"/>
      <protection locked="0"/>
    </xf>
    <xf numFmtId="0" fontId="0" fillId="5" borderId="18" xfId="0" applyFill="1" applyBorder="1" applyAlignment="1" applyProtection="1">
      <alignment horizontal="right" vertical="center" indent="1"/>
      <protection locked="0"/>
    </xf>
    <xf numFmtId="0" fontId="3" fillId="0" borderId="54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44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164" fontId="30" fillId="8" borderId="2" xfId="0" applyNumberFormat="1" applyFont="1" applyFill="1" applyBorder="1" applyAlignment="1" applyProtection="1">
      <alignment horizontal="right" vertical="center"/>
      <protection locked="0"/>
    </xf>
    <xf numFmtId="0" fontId="3" fillId="5" borderId="43" xfId="0" applyFont="1" applyFill="1" applyBorder="1" applyAlignment="1" applyProtection="1">
      <alignment horizontal="left" vertical="center" wrapText="1"/>
      <protection locked="0"/>
    </xf>
    <xf numFmtId="0" fontId="3" fillId="5" borderId="42" xfId="0" applyFont="1" applyFill="1" applyBorder="1" applyAlignment="1" applyProtection="1">
      <alignment horizontal="left" vertical="center" wrapText="1"/>
      <protection locked="0"/>
    </xf>
    <xf numFmtId="0" fontId="3" fillId="5" borderId="44" xfId="0" applyFont="1" applyFill="1" applyBorder="1" applyAlignment="1" applyProtection="1">
      <alignment horizontal="left" vertical="center" wrapText="1"/>
      <protection locked="0"/>
    </xf>
    <xf numFmtId="165" fontId="6" fillId="5" borderId="41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42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NumberFormat="1" applyFont="1" applyFill="1" applyBorder="1" applyAlignment="1" applyProtection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4" fontId="9" fillId="5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2" fillId="5" borderId="4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2" fillId="0" borderId="20" xfId="0" applyFont="1" applyBorder="1" applyAlignment="1" applyProtection="1">
      <alignment horizontal="left" vertical="center" indent="1"/>
    </xf>
    <xf numFmtId="164" fontId="28" fillId="7" borderId="19" xfId="0" applyNumberFormat="1" applyFont="1" applyFill="1" applyBorder="1" applyAlignment="1" applyProtection="1">
      <alignment horizontal="right" vertical="center"/>
    </xf>
    <xf numFmtId="0" fontId="29" fillId="7" borderId="20" xfId="0" applyFont="1" applyFill="1" applyBorder="1" applyAlignment="1" applyProtection="1">
      <alignment horizontal="right" vertical="center"/>
    </xf>
    <xf numFmtId="0" fontId="29" fillId="7" borderId="39" xfId="0" applyFont="1" applyFill="1" applyBorder="1" applyAlignment="1" applyProtection="1">
      <alignment horizontal="right" vertical="center"/>
    </xf>
    <xf numFmtId="164" fontId="6" fillId="7" borderId="20" xfId="0" applyNumberFormat="1" applyFont="1" applyFill="1" applyBorder="1" applyAlignment="1" applyProtection="1">
      <alignment horizontal="right" vertical="center" wrapText="1"/>
    </xf>
    <xf numFmtId="164" fontId="6" fillId="7" borderId="39" xfId="0" applyNumberFormat="1" applyFont="1" applyFill="1" applyBorder="1" applyAlignment="1" applyProtection="1">
      <alignment horizontal="right" vertical="center" wrapText="1"/>
    </xf>
    <xf numFmtId="4" fontId="6" fillId="3" borderId="46" xfId="0" applyNumberFormat="1" applyFont="1" applyFill="1" applyBorder="1" applyAlignment="1" applyProtection="1">
      <alignment horizontal="center" vertical="center" wrapText="1"/>
    </xf>
    <xf numFmtId="4" fontId="6" fillId="3" borderId="47" xfId="0" applyNumberFormat="1" applyFont="1" applyFill="1" applyBorder="1" applyAlignment="1" applyProtection="1">
      <alignment horizontal="center" vertical="center" wrapText="1"/>
    </xf>
    <xf numFmtId="4" fontId="6" fillId="3" borderId="48" xfId="0" applyNumberFormat="1" applyFont="1" applyFill="1" applyBorder="1" applyAlignment="1" applyProtection="1">
      <alignment horizontal="center" vertical="center" wrapText="1"/>
    </xf>
    <xf numFmtId="3" fontId="6" fillId="7" borderId="19" xfId="0" applyNumberFormat="1" applyFont="1" applyFill="1" applyBorder="1" applyAlignment="1" applyProtection="1">
      <alignment horizontal="right" vertical="center" wrapText="1"/>
    </xf>
    <xf numFmtId="3" fontId="6" fillId="7" borderId="20" xfId="0" applyNumberFormat="1" applyFont="1" applyFill="1" applyBorder="1" applyAlignment="1" applyProtection="1">
      <alignment horizontal="right" vertical="center" wrapText="1"/>
    </xf>
    <xf numFmtId="3" fontId="6" fillId="7" borderId="6" xfId="0" applyNumberFormat="1" applyFont="1" applyFill="1" applyBorder="1" applyAlignment="1" applyProtection="1">
      <alignment horizontal="right" vertical="center" wrapText="1"/>
    </xf>
    <xf numFmtId="0" fontId="3" fillId="0" borderId="54" xfId="0" applyFont="1" applyFill="1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horizontal="left" vertical="center" wrapText="1" indent="1"/>
    </xf>
    <xf numFmtId="0" fontId="0" fillId="0" borderId="23" xfId="0" applyBorder="1" applyAlignment="1" applyProtection="1">
      <alignment horizontal="left" vertical="center" wrapText="1" indent="1"/>
    </xf>
    <xf numFmtId="0" fontId="0" fillId="0" borderId="35" xfId="0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0" fillId="0" borderId="25" xfId="0" applyBorder="1" applyAlignment="1" applyProtection="1">
      <alignment horizontal="left" vertical="center" wrapText="1" indent="1"/>
    </xf>
    <xf numFmtId="0" fontId="10" fillId="0" borderId="42" xfId="0" applyFont="1" applyBorder="1" applyAlignment="1" applyProtection="1">
      <alignment horizontal="left" vertical="center" wrapText="1" indent="1"/>
    </xf>
    <xf numFmtId="0" fontId="10" fillId="0" borderId="44" xfId="0" applyFont="1" applyBorder="1" applyAlignment="1" applyProtection="1">
      <alignment horizontal="left" vertical="center" wrapText="1" indent="1"/>
    </xf>
    <xf numFmtId="164" fontId="28" fillId="7" borderId="41" xfId="0" applyNumberFormat="1" applyFont="1" applyFill="1" applyBorder="1" applyAlignment="1" applyProtection="1">
      <alignment horizontal="right" vertical="center" wrapText="1"/>
    </xf>
    <xf numFmtId="164" fontId="28" fillId="7" borderId="42" xfId="0" applyNumberFormat="1" applyFont="1" applyFill="1" applyBorder="1" applyAlignment="1" applyProtection="1">
      <alignment horizontal="right" vertical="center" wrapText="1"/>
    </xf>
    <xf numFmtId="164" fontId="28" fillId="7" borderId="44" xfId="0" applyNumberFormat="1" applyFont="1" applyFill="1" applyBorder="1" applyAlignment="1" applyProtection="1">
      <alignment horizontal="right" vertical="center" wrapText="1"/>
    </xf>
    <xf numFmtId="164" fontId="6" fillId="5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22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23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1" xfId="0" applyNumberFormat="1" applyFont="1" applyFill="1" applyBorder="1" applyAlignment="1" applyProtection="1">
      <alignment horizontal="right" vertical="center" wrapText="1"/>
    </xf>
    <xf numFmtId="1" fontId="6" fillId="6" borderId="22" xfId="0" applyNumberFormat="1" applyFont="1" applyFill="1" applyBorder="1" applyAlignment="1" applyProtection="1">
      <alignment horizontal="right" vertical="center" wrapText="1"/>
    </xf>
    <xf numFmtId="1" fontId="6" fillId="6" borderId="23" xfId="0" applyNumberFormat="1" applyFont="1" applyFill="1" applyBorder="1" applyAlignment="1" applyProtection="1">
      <alignment horizontal="right" vertical="center" wrapText="1"/>
    </xf>
    <xf numFmtId="0" fontId="10" fillId="0" borderId="5" xfId="0" applyFont="1" applyBorder="1" applyAlignment="1" applyProtection="1">
      <alignment horizontal="left" vertical="center" wrapText="1" indent="1"/>
    </xf>
    <xf numFmtId="0" fontId="10" fillId="0" borderId="25" xfId="0" applyFont="1" applyBorder="1" applyAlignment="1" applyProtection="1">
      <alignment horizontal="left" vertical="center" wrapText="1" indent="1"/>
    </xf>
    <xf numFmtId="164" fontId="28" fillId="7" borderId="16" xfId="0" applyNumberFormat="1" applyFont="1" applyFill="1" applyBorder="1" applyAlignment="1" applyProtection="1">
      <alignment horizontal="right" vertical="center" wrapText="1"/>
    </xf>
    <xf numFmtId="164" fontId="28" fillId="7" borderId="17" xfId="0" applyNumberFormat="1" applyFont="1" applyFill="1" applyBorder="1" applyAlignment="1" applyProtection="1">
      <alignment horizontal="right" vertical="center" wrapText="1"/>
    </xf>
    <xf numFmtId="164" fontId="28" fillId="7" borderId="38" xfId="0" applyNumberFormat="1" applyFont="1" applyFill="1" applyBorder="1" applyAlignment="1" applyProtection="1">
      <alignment horizontal="right" vertical="center" wrapText="1"/>
    </xf>
    <xf numFmtId="164" fontId="0" fillId="0" borderId="17" xfId="0" applyNumberFormat="1" applyBorder="1" applyAlignment="1" applyProtection="1">
      <alignment horizontal="right" vertical="center" wrapText="1"/>
      <protection locked="0"/>
    </xf>
    <xf numFmtId="164" fontId="0" fillId="0" borderId="38" xfId="0" applyNumberFormat="1" applyBorder="1" applyAlignment="1" applyProtection="1">
      <alignment horizontal="right" vertical="center" wrapText="1"/>
      <protection locked="0"/>
    </xf>
    <xf numFmtId="1" fontId="6" fillId="6" borderId="16" xfId="0" applyNumberFormat="1" applyFont="1" applyFill="1" applyBorder="1" applyAlignment="1" applyProtection="1">
      <alignment horizontal="right" vertical="center" wrapText="1"/>
    </xf>
    <xf numFmtId="0" fontId="0" fillId="0" borderId="17" xfId="0" applyBorder="1" applyAlignment="1" applyProtection="1">
      <alignment horizontal="right" vertical="center" wrapText="1"/>
    </xf>
    <xf numFmtId="0" fontId="0" fillId="0" borderId="38" xfId="0" applyBorder="1" applyAlignment="1" applyProtection="1">
      <alignment horizontal="right" vertical="center" wrapText="1"/>
    </xf>
    <xf numFmtId="3" fontId="6" fillId="7" borderId="41" xfId="0" applyNumberFormat="1" applyFont="1" applyFill="1" applyBorder="1" applyAlignment="1" applyProtection="1">
      <alignment horizontal="right" vertical="center" wrapText="1"/>
    </xf>
    <xf numFmtId="3" fontId="6" fillId="7" borderId="42" xfId="0" applyNumberFormat="1" applyFont="1" applyFill="1" applyBorder="1" applyAlignment="1" applyProtection="1">
      <alignment horizontal="right" vertical="center" wrapText="1"/>
    </xf>
    <xf numFmtId="3" fontId="6" fillId="7" borderId="12" xfId="0" applyNumberFormat="1" applyFont="1" applyFill="1" applyBorder="1" applyAlignment="1" applyProtection="1">
      <alignment horizontal="right" vertical="center" wrapText="1"/>
    </xf>
    <xf numFmtId="3" fontId="6" fillId="7" borderId="16" xfId="0" applyNumberFormat="1" applyFont="1" applyFill="1" applyBorder="1" applyAlignment="1" applyProtection="1">
      <alignment horizontal="right" vertical="center" wrapText="1"/>
    </xf>
    <xf numFmtId="3" fontId="6" fillId="7" borderId="17" xfId="0" applyNumberFormat="1" applyFont="1" applyFill="1" applyBorder="1" applyAlignment="1" applyProtection="1">
      <alignment horizontal="right" vertical="center" wrapText="1"/>
    </xf>
    <xf numFmtId="3" fontId="6" fillId="7" borderId="18" xfId="0" applyNumberFormat="1" applyFont="1" applyFill="1" applyBorder="1" applyAlignment="1" applyProtection="1">
      <alignment horizontal="right" vertical="center" wrapText="1"/>
    </xf>
    <xf numFmtId="1" fontId="6" fillId="6" borderId="41" xfId="0" applyNumberFormat="1" applyFont="1" applyFill="1" applyBorder="1" applyAlignment="1" applyProtection="1">
      <alignment horizontal="right" vertical="center" wrapText="1"/>
    </xf>
    <xf numFmtId="1" fontId="6" fillId="6" borderId="42" xfId="0" applyNumberFormat="1" applyFont="1" applyFill="1" applyBorder="1" applyAlignment="1" applyProtection="1">
      <alignment horizontal="right" vertical="center" wrapText="1"/>
    </xf>
    <xf numFmtId="1" fontId="6" fillId="6" borderId="44" xfId="0" applyNumberFormat="1" applyFont="1" applyFill="1" applyBorder="1" applyAlignment="1" applyProtection="1">
      <alignment horizontal="right" vertical="center" wrapText="1"/>
    </xf>
    <xf numFmtId="164" fontId="6" fillId="5" borderId="4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164" fontId="11" fillId="5" borderId="26" xfId="0" applyNumberFormat="1" applyFont="1" applyFill="1" applyBorder="1" applyAlignment="1" applyProtection="1">
      <alignment vertical="center" wrapText="1"/>
      <protection locked="0"/>
    </xf>
    <xf numFmtId="0" fontId="0" fillId="5" borderId="28" xfId="0" applyFill="1" applyBorder="1" applyAlignment="1" applyProtection="1">
      <alignment vertical="center" wrapText="1"/>
      <protection locked="0"/>
    </xf>
    <xf numFmtId="0" fontId="10" fillId="5" borderId="42" xfId="0" applyFont="1" applyFill="1" applyBorder="1" applyAlignment="1" applyProtection="1">
      <alignment horizontal="right" vertical="center" wrapText="1"/>
      <protection locked="0"/>
    </xf>
    <xf numFmtId="0" fontId="3" fillId="5" borderId="31" xfId="0" applyFont="1" applyFill="1" applyBorder="1" applyAlignment="1" applyProtection="1">
      <alignment horizontal="left" vertical="center" wrapText="1"/>
      <protection locked="0"/>
    </xf>
    <xf numFmtId="0" fontId="3" fillId="5" borderId="27" xfId="0" applyFont="1" applyFill="1" applyBorder="1" applyAlignment="1" applyProtection="1">
      <alignment horizontal="left" vertical="center" wrapText="1"/>
      <protection locked="0"/>
    </xf>
    <xf numFmtId="0" fontId="3" fillId="5" borderId="28" xfId="0" applyFont="1" applyFill="1" applyBorder="1" applyAlignment="1" applyProtection="1">
      <alignment horizontal="left" vertical="center" wrapText="1"/>
      <protection locked="0"/>
    </xf>
    <xf numFmtId="165" fontId="6" fillId="5" borderId="26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27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5" xfId="0" applyFont="1" applyFill="1" applyBorder="1" applyAlignment="1" applyProtection="1">
      <alignment horizontal="left" vertical="center" wrapText="1"/>
      <protection locked="0"/>
    </xf>
    <xf numFmtId="0" fontId="3" fillId="5" borderId="17" xfId="0" applyFont="1" applyFill="1" applyBorder="1" applyAlignment="1" applyProtection="1">
      <alignment horizontal="left" vertical="center" wrapText="1"/>
      <protection locked="0"/>
    </xf>
    <xf numFmtId="0" fontId="3" fillId="5" borderId="38" xfId="0" applyFont="1" applyFill="1" applyBorder="1" applyAlignment="1" applyProtection="1">
      <alignment horizontal="left" vertical="center" wrapText="1"/>
      <protection locked="0"/>
    </xf>
    <xf numFmtId="165" fontId="6" fillId="5" borderId="16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17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38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38" xfId="0" applyFont="1" applyFill="1" applyBorder="1" applyAlignment="1" applyProtection="1">
      <alignment horizontal="center" vertical="center" wrapText="1"/>
      <protection locked="0"/>
    </xf>
    <xf numFmtId="164" fontId="11" fillId="5" borderId="16" xfId="0" applyNumberFormat="1" applyFont="1" applyFill="1" applyBorder="1" applyAlignment="1" applyProtection="1">
      <alignment vertical="center" wrapText="1"/>
      <protection locked="0"/>
    </xf>
    <xf numFmtId="0" fontId="0" fillId="5" borderId="38" xfId="0" applyFill="1" applyBorder="1" applyAlignment="1" applyProtection="1">
      <alignment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 indent="1"/>
    </xf>
    <xf numFmtId="0" fontId="0" fillId="0" borderId="27" xfId="0" applyBorder="1" applyAlignment="1" applyProtection="1">
      <alignment horizontal="left" vertical="center" wrapText="1" indent="1"/>
    </xf>
    <xf numFmtId="0" fontId="3" fillId="0" borderId="43" xfId="0" applyFont="1" applyFill="1" applyBorder="1" applyAlignment="1" applyProtection="1">
      <alignment horizontal="left" vertical="center" wrapText="1" indent="1"/>
    </xf>
    <xf numFmtId="0" fontId="0" fillId="0" borderId="42" xfId="0" applyBorder="1" applyAlignment="1" applyProtection="1">
      <alignment horizontal="left" vertical="center" wrapText="1" indent="1"/>
    </xf>
    <xf numFmtId="164" fontId="9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49" fontId="7" fillId="2" borderId="14" xfId="0" applyNumberFormat="1" applyFont="1" applyFill="1" applyBorder="1" applyAlignment="1" applyProtection="1">
      <alignment horizontal="left" vertical="center" wrapText="1" indent="1"/>
    </xf>
    <xf numFmtId="49" fontId="7" fillId="2" borderId="20" xfId="0" applyNumberFormat="1" applyFont="1" applyFill="1" applyBorder="1" applyAlignment="1" applyProtection="1">
      <alignment horizontal="left" vertical="center" wrapText="1" indent="1"/>
    </xf>
    <xf numFmtId="49" fontId="7" fillId="2" borderId="6" xfId="0" applyNumberFormat="1" applyFont="1" applyFill="1" applyBorder="1" applyAlignment="1" applyProtection="1">
      <alignment horizontal="left" vertical="center" wrapText="1" indent="1"/>
    </xf>
    <xf numFmtId="4" fontId="11" fillId="3" borderId="80" xfId="0" applyNumberFormat="1" applyFont="1" applyFill="1" applyBorder="1" applyAlignment="1" applyProtection="1">
      <alignment horizontal="center" vertical="center" wrapText="1"/>
    </xf>
    <xf numFmtId="4" fontId="11" fillId="3" borderId="74" xfId="0" applyNumberFormat="1" applyFont="1" applyFill="1" applyBorder="1" applyAlignment="1" applyProtection="1">
      <alignment horizontal="center" vertical="center" wrapText="1"/>
    </xf>
    <xf numFmtId="4" fontId="11" fillId="3" borderId="81" xfId="0" applyNumberFormat="1" applyFont="1" applyFill="1" applyBorder="1" applyAlignment="1" applyProtection="1">
      <alignment horizontal="center" vertical="center" wrapText="1"/>
    </xf>
    <xf numFmtId="4" fontId="11" fillId="3" borderId="82" xfId="0" applyNumberFormat="1" applyFont="1" applyFill="1" applyBorder="1" applyAlignment="1" applyProtection="1">
      <alignment horizontal="center" vertical="center" wrapText="1"/>
    </xf>
    <xf numFmtId="4" fontId="11" fillId="3" borderId="69" xfId="0" applyNumberFormat="1" applyFont="1" applyFill="1" applyBorder="1" applyAlignment="1" applyProtection="1">
      <alignment horizontal="center" vertical="center" wrapText="1"/>
    </xf>
    <xf numFmtId="4" fontId="11" fillId="3" borderId="83" xfId="0" applyNumberFormat="1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6" fillId="6" borderId="36" xfId="0" applyNumberFormat="1" applyFont="1" applyFill="1" applyBorder="1" applyAlignment="1" applyProtection="1">
      <alignment horizontal="center" vertical="center" wrapText="1"/>
    </xf>
    <xf numFmtId="0" fontId="6" fillId="6" borderId="33" xfId="0" applyNumberFormat="1" applyFont="1" applyFill="1" applyBorder="1" applyAlignment="1" applyProtection="1">
      <alignment horizontal="center" vertical="center" wrapText="1"/>
    </xf>
    <xf numFmtId="0" fontId="6" fillId="6" borderId="37" xfId="0" applyNumberFormat="1" applyFont="1" applyFill="1" applyBorder="1" applyAlignment="1" applyProtection="1">
      <alignment horizontal="center" vertical="center" wrapText="1"/>
    </xf>
    <xf numFmtId="164" fontId="11" fillId="5" borderId="41" xfId="0" applyNumberFormat="1" applyFont="1" applyFill="1" applyBorder="1" applyAlignment="1" applyProtection="1">
      <alignment vertical="center" wrapText="1"/>
      <protection locked="0"/>
    </xf>
    <xf numFmtId="0" fontId="0" fillId="5" borderId="44" xfId="0" applyFill="1" applyBorder="1" applyAlignment="1" applyProtection="1">
      <alignment vertical="center" wrapText="1"/>
      <protection locked="0"/>
    </xf>
    <xf numFmtId="0" fontId="0" fillId="5" borderId="42" xfId="0" applyFill="1" applyBorder="1" applyAlignment="1" applyProtection="1">
      <alignment vertical="center" wrapText="1"/>
      <protection locked="0"/>
    </xf>
    <xf numFmtId="0" fontId="0" fillId="5" borderId="12" xfId="0" applyFill="1" applyBorder="1" applyAlignment="1" applyProtection="1">
      <alignment vertical="center" wrapText="1"/>
      <protection locked="0"/>
    </xf>
    <xf numFmtId="0" fontId="0" fillId="0" borderId="5" xfId="0" applyBorder="1" applyAlignment="1"/>
    <xf numFmtId="0" fontId="0" fillId="0" borderId="11" xfId="0" applyBorder="1" applyAlignment="1"/>
    <xf numFmtId="0" fontId="0" fillId="5" borderId="27" xfId="0" applyFill="1" applyBorder="1" applyAlignment="1" applyProtection="1">
      <alignment vertical="center" wrapText="1"/>
      <protection locked="0"/>
    </xf>
    <xf numFmtId="0" fontId="0" fillId="5" borderId="13" xfId="0" applyFill="1" applyBorder="1" applyAlignment="1" applyProtection="1">
      <alignment vertical="center" wrapText="1"/>
      <protection locked="0"/>
    </xf>
    <xf numFmtId="0" fontId="0" fillId="5" borderId="17" xfId="0" applyFill="1" applyBorder="1" applyAlignment="1" applyProtection="1">
      <alignment vertical="center"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NumberFormat="1" applyBorder="1" applyAlignment="1" applyProtection="1">
      <alignment horizontal="center" vertical="center" wrapText="1"/>
    </xf>
    <xf numFmtId="0" fontId="0" fillId="0" borderId="39" xfId="0" applyNumberFormat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left" vertical="center" wrapText="1" indent="1"/>
    </xf>
    <xf numFmtId="0" fontId="0" fillId="0" borderId="55" xfId="0" applyBorder="1" applyAlignment="1" applyProtection="1">
      <alignment horizontal="left" vertical="center" wrapText="1" indent="1"/>
    </xf>
    <xf numFmtId="0" fontId="0" fillId="0" borderId="30" xfId="0" applyBorder="1" applyAlignment="1" applyProtection="1">
      <alignment horizontal="left" vertical="center" wrapText="1" indent="1"/>
    </xf>
    <xf numFmtId="166" fontId="6" fillId="6" borderId="41" xfId="0" applyNumberFormat="1" applyFont="1" applyFill="1" applyBorder="1" applyAlignment="1" applyProtection="1">
      <alignment horizontal="right" vertical="center" wrapText="1"/>
    </xf>
    <xf numFmtId="166" fontId="6" fillId="6" borderId="42" xfId="0" applyNumberFormat="1" applyFont="1" applyFill="1" applyBorder="1" applyAlignment="1" applyProtection="1">
      <alignment horizontal="right" vertical="center" wrapText="1"/>
    </xf>
    <xf numFmtId="166" fontId="6" fillId="6" borderId="44" xfId="0" applyNumberFormat="1" applyFont="1" applyFill="1" applyBorder="1" applyAlignment="1" applyProtection="1">
      <alignment horizontal="right" vertical="center" wrapText="1"/>
    </xf>
    <xf numFmtId="3" fontId="6" fillId="7" borderId="62" xfId="0" applyNumberFormat="1" applyFont="1" applyFill="1" applyBorder="1" applyAlignment="1" applyProtection="1">
      <alignment horizontal="right" vertical="center" wrapText="1"/>
    </xf>
    <xf numFmtId="3" fontId="6" fillId="7" borderId="29" xfId="0" applyNumberFormat="1" applyFont="1" applyFill="1" applyBorder="1" applyAlignment="1" applyProtection="1">
      <alignment horizontal="right" vertical="center" wrapText="1"/>
    </xf>
    <xf numFmtId="3" fontId="6" fillId="7" borderId="63" xfId="0" applyNumberFormat="1" applyFont="1" applyFill="1" applyBorder="1" applyAlignment="1" applyProtection="1">
      <alignment horizontal="right" vertical="center" wrapText="1"/>
    </xf>
    <xf numFmtId="0" fontId="6" fillId="6" borderId="34" xfId="0" applyNumberFormat="1" applyFont="1" applyFill="1" applyBorder="1" applyAlignment="1" applyProtection="1">
      <alignment horizontal="center" vertical="center" wrapText="1"/>
    </xf>
    <xf numFmtId="164" fontId="30" fillId="8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2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55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21" fillId="0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5" borderId="26" xfId="0" applyFont="1" applyFill="1" applyBorder="1" applyAlignment="1" applyProtection="1">
      <alignment horizontal="right" vertical="center" indent="1"/>
      <protection locked="0"/>
    </xf>
    <xf numFmtId="0" fontId="0" fillId="5" borderId="27" xfId="0" applyFill="1" applyBorder="1" applyAlignment="1" applyProtection="1">
      <alignment horizontal="right" vertical="center" indent="1"/>
      <protection locked="0"/>
    </xf>
    <xf numFmtId="0" fontId="0" fillId="5" borderId="13" xfId="0" applyFill="1" applyBorder="1" applyAlignment="1" applyProtection="1">
      <alignment horizontal="right" vertical="center" indent="1"/>
      <protection locked="0"/>
    </xf>
    <xf numFmtId="49" fontId="11" fillId="5" borderId="41" xfId="0" applyNumberFormat="1" applyFont="1" applyFill="1" applyBorder="1" applyAlignment="1" applyProtection="1">
      <alignment horizontal="right" vertical="center" indent="1"/>
      <protection locked="0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left" vertical="center" wrapText="1"/>
    </xf>
    <xf numFmtId="0" fontId="3" fillId="0" borderId="44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 applyProtection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20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1" fillId="5" borderId="21" xfId="0" applyNumberFormat="1" applyFont="1" applyFill="1" applyBorder="1" applyAlignment="1" applyProtection="1">
      <alignment horizontal="right" vertical="center" indent="1"/>
      <protection locked="0"/>
    </xf>
    <xf numFmtId="0" fontId="0" fillId="5" borderId="22" xfId="0" applyFill="1" applyBorder="1" applyAlignment="1" applyProtection="1">
      <alignment horizontal="right" vertical="center" indent="1"/>
      <protection locked="0"/>
    </xf>
    <xf numFmtId="0" fontId="0" fillId="5" borderId="49" xfId="0" applyFill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0" fillId="5" borderId="41" xfId="0" applyNumberFormat="1" applyFont="1" applyFill="1" applyBorder="1" applyAlignment="1" applyProtection="1">
      <alignment horizontal="right" vertical="center"/>
      <protection locked="0"/>
    </xf>
    <xf numFmtId="164" fontId="30" fillId="5" borderId="44" xfId="0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Fill="1" applyBorder="1" applyAlignment="1">
      <alignment horizontal="left" vertical="top" wrapText="1" indent="1"/>
    </xf>
    <xf numFmtId="0" fontId="3" fillId="0" borderId="27" xfId="0" applyFont="1" applyFill="1" applyBorder="1" applyAlignment="1">
      <alignment horizontal="left" vertical="top" wrapText="1" indent="1"/>
    </xf>
    <xf numFmtId="0" fontId="3" fillId="0" borderId="28" xfId="0" applyFont="1" applyFill="1" applyBorder="1" applyAlignment="1">
      <alignment horizontal="left" vertical="top" wrapText="1" indent="1"/>
    </xf>
    <xf numFmtId="164" fontId="30" fillId="5" borderId="26" xfId="0" applyNumberFormat="1" applyFont="1" applyFill="1" applyBorder="1" applyAlignment="1" applyProtection="1">
      <alignment horizontal="right" vertical="center"/>
      <protection locked="0"/>
    </xf>
    <xf numFmtId="164" fontId="30" fillId="5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43" xfId="0" applyFont="1" applyFill="1" applyBorder="1" applyAlignment="1">
      <alignment horizontal="left" vertical="center" wrapText="1" indent="1"/>
    </xf>
    <xf numFmtId="0" fontId="0" fillId="0" borderId="42" xfId="0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0" fontId="3" fillId="0" borderId="54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27" xfId="0" applyBorder="1" applyProtection="1"/>
    <xf numFmtId="0" fontId="0" fillId="0" borderId="28" xfId="0" applyBorder="1" applyProtection="1"/>
    <xf numFmtId="0" fontId="3" fillId="0" borderId="42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164" fontId="9" fillId="5" borderId="26" xfId="0" applyNumberFormat="1" applyFont="1" applyFill="1" applyBorder="1" applyAlignment="1" applyProtection="1">
      <alignment vertical="center" wrapText="1"/>
      <protection locked="0"/>
    </xf>
    <xf numFmtId="0" fontId="2" fillId="5" borderId="27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 indent="1"/>
    </xf>
    <xf numFmtId="0" fontId="3" fillId="0" borderId="33" xfId="0" applyFont="1" applyFill="1" applyBorder="1" applyAlignment="1" applyProtection="1">
      <alignment horizontal="left" vertical="center" wrapText="1" indent="1"/>
    </xf>
    <xf numFmtId="0" fontId="3" fillId="0" borderId="34" xfId="0" applyFont="1" applyFill="1" applyBorder="1" applyAlignment="1" applyProtection="1">
      <alignment horizontal="left" vertical="center" wrapText="1" indent="1"/>
    </xf>
    <xf numFmtId="0" fontId="3" fillId="0" borderId="35" xfId="0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left" vertical="center" wrapText="1" indent="1"/>
    </xf>
    <xf numFmtId="0" fontId="3" fillId="0" borderId="25" xfId="0" applyFont="1" applyFill="1" applyBorder="1" applyAlignment="1" applyProtection="1">
      <alignment horizontal="left" vertical="center" wrapText="1" indent="1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10" fontId="16" fillId="0" borderId="36" xfId="1" applyNumberFormat="1" applyFont="1" applyFill="1" applyBorder="1" applyAlignment="1" applyProtection="1">
      <alignment horizontal="center" vertical="center"/>
    </xf>
    <xf numFmtId="10" fontId="16" fillId="0" borderId="33" xfId="1" applyNumberFormat="1" applyFont="1" applyFill="1" applyBorder="1" applyAlignment="1" applyProtection="1">
      <alignment horizontal="center" vertical="center"/>
    </xf>
    <xf numFmtId="10" fontId="16" fillId="0" borderId="37" xfId="1" applyNumberFormat="1" applyFont="1" applyFill="1" applyBorder="1" applyAlignment="1" applyProtection="1">
      <alignment horizontal="center" vertical="center"/>
    </xf>
    <xf numFmtId="10" fontId="16" fillId="0" borderId="24" xfId="1" applyNumberFormat="1" applyFont="1" applyFill="1" applyBorder="1" applyAlignment="1" applyProtection="1">
      <alignment horizontal="center" vertical="center"/>
    </xf>
    <xf numFmtId="10" fontId="16" fillId="0" borderId="5" xfId="1" applyNumberFormat="1" applyFont="1" applyFill="1" applyBorder="1" applyAlignment="1" applyProtection="1">
      <alignment horizontal="center" vertical="center"/>
    </xf>
    <xf numFmtId="10" fontId="16" fillId="0" borderId="11" xfId="1" applyNumberFormat="1" applyFont="1" applyFill="1" applyBorder="1" applyAlignment="1" applyProtection="1">
      <alignment horizontal="center" vertical="center"/>
    </xf>
    <xf numFmtId="10" fontId="17" fillId="0" borderId="1" xfId="1" applyNumberFormat="1" applyFont="1" applyFill="1" applyBorder="1" applyAlignment="1" applyProtection="1">
      <alignment horizontal="center" vertical="center"/>
    </xf>
    <xf numFmtId="10" fontId="17" fillId="0" borderId="67" xfId="1" applyNumberFormat="1" applyFont="1" applyFill="1" applyBorder="1" applyAlignment="1" applyProtection="1">
      <alignment horizontal="center" vertical="center"/>
    </xf>
    <xf numFmtId="10" fontId="17" fillId="0" borderId="3" xfId="1" applyNumberFormat="1" applyFont="1" applyFill="1" applyBorder="1" applyAlignment="1" applyProtection="1">
      <alignment horizontal="center" vertical="center"/>
    </xf>
    <xf numFmtId="10" fontId="17" fillId="0" borderId="65" xfId="1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left" vertical="center" indent="1"/>
    </xf>
    <xf numFmtId="0" fontId="3" fillId="0" borderId="33" xfId="0" applyFont="1" applyFill="1" applyBorder="1" applyAlignment="1" applyProtection="1">
      <alignment horizontal="left" vertical="center" indent="1"/>
    </xf>
    <xf numFmtId="0" fontId="3" fillId="0" borderId="34" xfId="0" applyFont="1" applyFill="1" applyBorder="1" applyAlignment="1" applyProtection="1">
      <alignment horizontal="left" vertical="center" indent="1"/>
    </xf>
    <xf numFmtId="0" fontId="3" fillId="0" borderId="35" xfId="0" applyFont="1" applyFill="1" applyBorder="1" applyAlignment="1" applyProtection="1">
      <alignment horizontal="left" vertical="center" indent="1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5" xfId="0" applyFont="1" applyFill="1" applyBorder="1" applyAlignment="1" applyProtection="1">
      <alignment horizontal="left" vertical="center" indent="1"/>
    </xf>
    <xf numFmtId="2" fontId="16" fillId="0" borderId="36" xfId="1" applyNumberFormat="1" applyFont="1" applyFill="1" applyBorder="1" applyAlignment="1" applyProtection="1">
      <alignment horizontal="center" vertical="center"/>
    </xf>
    <xf numFmtId="2" fontId="16" fillId="0" borderId="33" xfId="1" applyNumberFormat="1" applyFont="1" applyFill="1" applyBorder="1" applyAlignment="1" applyProtection="1">
      <alignment horizontal="center" vertical="center"/>
    </xf>
    <xf numFmtId="2" fontId="16" fillId="0" borderId="37" xfId="1" applyNumberFormat="1" applyFont="1" applyFill="1" applyBorder="1" applyAlignment="1" applyProtection="1">
      <alignment horizontal="center" vertical="center"/>
    </xf>
    <xf numFmtId="2" fontId="16" fillId="0" borderId="24" xfId="1" applyNumberFormat="1" applyFont="1" applyFill="1" applyBorder="1" applyAlignment="1" applyProtection="1">
      <alignment horizontal="center" vertical="center"/>
    </xf>
    <xf numFmtId="2" fontId="16" fillId="0" borderId="5" xfId="1" applyNumberFormat="1" applyFont="1" applyFill="1" applyBorder="1" applyAlignment="1" applyProtection="1">
      <alignment horizontal="center" vertical="center"/>
    </xf>
    <xf numFmtId="2" fontId="16" fillId="0" borderId="11" xfId="1" applyNumberFormat="1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right" vertical="center" wrapText="1"/>
    </xf>
    <xf numFmtId="0" fontId="0" fillId="0" borderId="79" xfId="0" applyBorder="1" applyAlignment="1">
      <alignment horizontal="right" vertical="center" wrapText="1"/>
    </xf>
    <xf numFmtId="164" fontId="11" fillId="6" borderId="46" xfId="0" applyNumberFormat="1" applyFont="1" applyFill="1" applyBorder="1" applyAlignment="1" applyProtection="1">
      <alignment horizontal="right" vertical="center" wrapText="1"/>
    </xf>
    <xf numFmtId="0" fontId="0" fillId="6" borderId="47" xfId="0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9" fillId="5" borderId="41" xfId="0" applyNumberFormat="1" applyFont="1" applyFill="1" applyBorder="1" applyAlignment="1" applyProtection="1">
      <alignment vertical="center" wrapText="1"/>
      <protection locked="0"/>
    </xf>
    <xf numFmtId="0" fontId="2" fillId="5" borderId="42" xfId="0" applyFont="1" applyFill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164" fontId="9" fillId="5" borderId="16" xfId="0" applyNumberFormat="1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8" xfId="0" applyFont="1" applyFill="1" applyBorder="1" applyAlignment="1" applyProtection="1">
      <alignment vertical="center" wrapText="1"/>
      <protection locked="0"/>
    </xf>
    <xf numFmtId="0" fontId="3" fillId="0" borderId="41" xfId="0" applyFont="1" applyFill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164" fontId="30" fillId="7" borderId="19" xfId="0" applyNumberFormat="1" applyFont="1" applyFill="1" applyBorder="1" applyAlignment="1" applyProtection="1">
      <alignment horizontal="right" vertical="center"/>
    </xf>
    <xf numFmtId="164" fontId="30" fillId="7" borderId="39" xfId="0" applyNumberFormat="1" applyFont="1" applyFill="1" applyBorder="1" applyAlignment="1" applyProtection="1">
      <alignment horizontal="right" vertical="center"/>
    </xf>
    <xf numFmtId="0" fontId="3" fillId="0" borderId="43" xfId="0" applyFont="1" applyFill="1" applyBorder="1" applyAlignment="1">
      <alignment horizontal="left" vertical="center" indent="1"/>
    </xf>
    <xf numFmtId="0" fontId="3" fillId="0" borderId="42" xfId="0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left" vertical="center" indent="1"/>
    </xf>
    <xf numFmtId="164" fontId="30" fillId="5" borderId="21" xfId="0" applyNumberFormat="1" applyFont="1" applyFill="1" applyBorder="1" applyAlignment="1" applyProtection="1">
      <alignment horizontal="right" vertical="center"/>
      <protection locked="0"/>
    </xf>
    <xf numFmtId="164" fontId="30" fillId="5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164" fontId="31" fillId="5" borderId="44" xfId="0" applyNumberFormat="1" applyFont="1" applyFill="1" applyBorder="1" applyAlignment="1" applyProtection="1">
      <alignment horizontal="right"/>
      <protection locked="0"/>
    </xf>
    <xf numFmtId="164" fontId="31" fillId="5" borderId="44" xfId="0" applyNumberFormat="1" applyFont="1" applyFill="1" applyBorder="1" applyAlignment="1" applyProtection="1">
      <alignment horizontal="right" vertical="center"/>
      <protection locked="0"/>
    </xf>
    <xf numFmtId="0" fontId="0" fillId="5" borderId="44" xfId="0" applyFill="1" applyBorder="1" applyAlignment="1" applyProtection="1">
      <alignment horizontal="right" vertical="center"/>
      <protection locked="0"/>
    </xf>
    <xf numFmtId="0" fontId="20" fillId="0" borderId="5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9" fontId="23" fillId="6" borderId="56" xfId="0" applyNumberFormat="1" applyFont="1" applyFill="1" applyBorder="1" applyAlignment="1" applyProtection="1">
      <alignment horizontal="left" vertical="center"/>
    </xf>
    <xf numFmtId="0" fontId="0" fillId="0" borderId="57" xfId="0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 wrapText="1" indent="1"/>
    </xf>
    <xf numFmtId="0" fontId="3" fillId="0" borderId="23" xfId="0" applyFont="1" applyFill="1" applyBorder="1" applyAlignment="1" applyProtection="1">
      <alignment horizontal="left" vertical="center" wrapText="1" indent="1"/>
    </xf>
    <xf numFmtId="0" fontId="3" fillId="0" borderId="14" xfId="0" applyFont="1" applyFill="1" applyBorder="1" applyAlignment="1" applyProtection="1">
      <alignment horizontal="left" vertical="center" wrapText="1" indent="1"/>
    </xf>
    <xf numFmtId="0" fontId="3" fillId="0" borderId="20" xfId="0" applyFont="1" applyFill="1" applyBorder="1" applyAlignment="1" applyProtection="1">
      <alignment horizontal="left" vertical="center" wrapText="1" indent="1"/>
    </xf>
    <xf numFmtId="0" fontId="3" fillId="0" borderId="39" xfId="0" applyFont="1" applyFill="1" applyBorder="1" applyAlignment="1" applyProtection="1">
      <alignment horizontal="left" vertical="center" wrapText="1" inden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3" fillId="0" borderId="44" xfId="0" applyFont="1" applyFill="1" applyBorder="1" applyAlignment="1">
      <alignment horizontal="left" vertical="top" wrapText="1" indent="1"/>
    </xf>
    <xf numFmtId="0" fontId="34" fillId="0" borderId="4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11" fillId="5" borderId="26" xfId="0" applyNumberFormat="1" applyFont="1" applyFill="1" applyBorder="1" applyAlignment="1" applyProtection="1">
      <alignment vertical="center" wrapText="1"/>
      <protection locked="0"/>
    </xf>
    <xf numFmtId="2" fontId="0" fillId="5" borderId="28" xfId="0" applyNumberFormat="1" applyFill="1" applyBorder="1" applyAlignment="1" applyProtection="1">
      <alignment vertical="center" wrapText="1"/>
      <protection locked="0"/>
    </xf>
    <xf numFmtId="2" fontId="11" fillId="5" borderId="41" xfId="0" applyNumberFormat="1" applyFont="1" applyFill="1" applyBorder="1" applyAlignment="1" applyProtection="1">
      <alignment vertical="center" wrapText="1"/>
      <protection locked="0"/>
    </xf>
    <xf numFmtId="2" fontId="0" fillId="5" borderId="44" xfId="0" applyNumberFormat="1" applyFill="1" applyBorder="1" applyAlignment="1" applyProtection="1">
      <alignment vertical="center" wrapText="1"/>
      <protection locked="0"/>
    </xf>
    <xf numFmtId="2" fontId="11" fillId="5" borderId="16" xfId="0" applyNumberFormat="1" applyFont="1" applyFill="1" applyBorder="1" applyAlignment="1" applyProtection="1">
      <alignment vertical="center" wrapText="1"/>
      <protection locked="0"/>
    </xf>
    <xf numFmtId="2" fontId="0" fillId="5" borderId="38" xfId="0" applyNumberFormat="1" applyFill="1" applyBorder="1" applyAlignment="1" applyProtection="1">
      <alignment vertical="center" wrapText="1"/>
      <protection locked="0"/>
    </xf>
    <xf numFmtId="0" fontId="7" fillId="2" borderId="20" xfId="0" applyNumberFormat="1" applyFont="1" applyFill="1" applyBorder="1" applyAlignment="1" applyProtection="1">
      <alignment horizontal="left" vertical="top" wrapText="1"/>
    </xf>
    <xf numFmtId="0" fontId="0" fillId="0" borderId="20" xfId="0" applyBorder="1" applyAlignment="1"/>
    <xf numFmtId="0" fontId="0" fillId="0" borderId="6" xfId="0" applyBorder="1" applyAlignment="1"/>
    <xf numFmtId="49" fontId="7" fillId="2" borderId="14" xfId="0" applyNumberFormat="1" applyFont="1" applyFill="1" applyBorder="1" applyAlignment="1">
      <alignment horizontal="left" vertical="center"/>
    </xf>
    <xf numFmtId="164" fontId="31" fillId="5" borderId="28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>
      <alignment horizontal="center" vertical="center" textRotation="90" shrinkToFit="1"/>
    </xf>
    <xf numFmtId="0" fontId="0" fillId="0" borderId="7" xfId="0" applyBorder="1" applyAlignment="1">
      <alignment horizontal="center" vertical="center" textRotation="90" shrinkToFit="1"/>
    </xf>
    <xf numFmtId="0" fontId="20" fillId="0" borderId="4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>
      <alignment horizontal="left" vertical="center" wrapText="1"/>
    </xf>
    <xf numFmtId="3" fontId="6" fillId="7" borderId="26" xfId="0" applyNumberFormat="1" applyFont="1" applyFill="1" applyBorder="1" applyAlignment="1" applyProtection="1">
      <alignment horizontal="right" vertical="center" wrapText="1"/>
    </xf>
    <xf numFmtId="3" fontId="6" fillId="7" borderId="27" xfId="0" applyNumberFormat="1" applyFont="1" applyFill="1" applyBorder="1" applyAlignment="1" applyProtection="1">
      <alignment horizontal="right" vertical="center" wrapText="1"/>
    </xf>
    <xf numFmtId="3" fontId="6" fillId="7" borderId="13" xfId="0" applyNumberFormat="1" applyFont="1" applyFill="1" applyBorder="1" applyAlignment="1" applyProtection="1">
      <alignment horizontal="right" vertical="center" wrapText="1"/>
    </xf>
    <xf numFmtId="166" fontId="6" fillId="5" borderId="41" xfId="0" applyNumberFormat="1" applyFont="1" applyFill="1" applyBorder="1" applyAlignment="1" applyProtection="1">
      <alignment horizontal="right" vertical="center" wrapText="1"/>
      <protection locked="0"/>
    </xf>
    <xf numFmtId="166" fontId="6" fillId="5" borderId="42" xfId="0" applyNumberFormat="1" applyFont="1" applyFill="1" applyBorder="1" applyAlignment="1" applyProtection="1">
      <alignment horizontal="right" vertical="center" wrapText="1"/>
      <protection locked="0"/>
    </xf>
    <xf numFmtId="166" fontId="6" fillId="5" borderId="4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</xf>
    <xf numFmtId="1" fontId="6" fillId="6" borderId="27" xfId="0" applyNumberFormat="1" applyFont="1" applyFill="1" applyBorder="1" applyAlignment="1" applyProtection="1">
      <alignment horizontal="right" vertical="center" wrapText="1"/>
    </xf>
    <xf numFmtId="1" fontId="6" fillId="6" borderId="28" xfId="0" applyNumberFormat="1" applyFont="1" applyFill="1" applyBorder="1" applyAlignment="1" applyProtection="1">
      <alignment horizontal="right" vertical="center" wrapText="1"/>
    </xf>
    <xf numFmtId="164" fontId="6" fillId="0" borderId="80" xfId="0" applyNumberFormat="1" applyFont="1" applyFill="1" applyBorder="1" applyAlignment="1" applyProtection="1">
      <alignment horizontal="right" vertical="center" wrapText="1"/>
    </xf>
    <xf numFmtId="164" fontId="6" fillId="0" borderId="74" xfId="0" applyNumberFormat="1" applyFont="1" applyFill="1" applyBorder="1" applyAlignment="1" applyProtection="1">
      <alignment horizontal="right" vertical="center" wrapText="1"/>
    </xf>
    <xf numFmtId="164" fontId="6" fillId="0" borderId="81" xfId="0" applyNumberFormat="1" applyFont="1" applyFill="1" applyBorder="1" applyAlignment="1" applyProtection="1">
      <alignment horizontal="right" vertical="center" wrapText="1"/>
    </xf>
    <xf numFmtId="0" fontId="0" fillId="0" borderId="51" xfId="0" applyBorder="1" applyAlignment="1" applyProtection="1">
      <alignment horizontal="right" vertical="center" wrapText="1"/>
    </xf>
    <xf numFmtId="0" fontId="0" fillId="0" borderId="52" xfId="0" applyBorder="1" applyAlignment="1" applyProtection="1">
      <alignment horizontal="right" vertical="center" wrapText="1"/>
    </xf>
    <xf numFmtId="0" fontId="0" fillId="0" borderId="84" xfId="0" applyBorder="1" applyAlignment="1" applyProtection="1">
      <alignment horizontal="right" vertical="center" wrapText="1"/>
    </xf>
    <xf numFmtId="0" fontId="0" fillId="0" borderId="82" xfId="0" applyBorder="1" applyAlignment="1" applyProtection="1">
      <alignment horizontal="right" vertical="center" wrapText="1"/>
    </xf>
    <xf numFmtId="0" fontId="0" fillId="0" borderId="69" xfId="0" applyBorder="1" applyAlignment="1" applyProtection="1">
      <alignment horizontal="right" vertical="center" wrapText="1"/>
    </xf>
    <xf numFmtId="0" fontId="0" fillId="0" borderId="83" xfId="0" applyBorder="1" applyAlignment="1" applyProtection="1">
      <alignment horizontal="right" vertical="center" wrapText="1"/>
    </xf>
    <xf numFmtId="164" fontId="28" fillId="7" borderId="26" xfId="0" applyNumberFormat="1" applyFont="1" applyFill="1" applyBorder="1" applyAlignment="1" applyProtection="1">
      <alignment horizontal="right" vertical="center" wrapText="1"/>
    </xf>
    <xf numFmtId="164" fontId="28" fillId="7" borderId="27" xfId="0" applyNumberFormat="1" applyFont="1" applyFill="1" applyBorder="1" applyAlignment="1" applyProtection="1">
      <alignment horizontal="right" vertical="center" wrapText="1"/>
    </xf>
    <xf numFmtId="164" fontId="28" fillId="7" borderId="28" xfId="0" applyNumberFormat="1" applyFont="1" applyFill="1" applyBorder="1" applyAlignment="1" applyProtection="1">
      <alignment horizontal="right" vertical="center" wrapText="1"/>
    </xf>
    <xf numFmtId="164" fontId="6" fillId="5" borderId="27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28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4" fontId="11" fillId="3" borderId="36" xfId="0" applyNumberFormat="1" applyFont="1" applyFill="1" applyBorder="1" applyAlignment="1" applyProtection="1">
      <alignment horizontal="center" vertical="center" wrapText="1"/>
    </xf>
    <xf numFmtId="4" fontId="11" fillId="3" borderId="33" xfId="0" applyNumberFormat="1" applyFont="1" applyFill="1" applyBorder="1" applyAlignment="1" applyProtection="1">
      <alignment horizontal="center" vertical="center" wrapText="1"/>
    </xf>
    <xf numFmtId="4" fontId="11" fillId="3" borderId="34" xfId="0" applyNumberFormat="1" applyFont="1" applyFill="1" applyBorder="1" applyAlignment="1" applyProtection="1">
      <alignment horizontal="center" vertical="center" wrapText="1"/>
    </xf>
    <xf numFmtId="4" fontId="11" fillId="3" borderId="24" xfId="0" applyNumberFormat="1" applyFont="1" applyFill="1" applyBorder="1" applyAlignment="1" applyProtection="1">
      <alignment horizontal="center" vertical="center" wrapText="1"/>
    </xf>
    <xf numFmtId="4" fontId="11" fillId="3" borderId="5" xfId="0" applyNumberFormat="1" applyFont="1" applyFill="1" applyBorder="1" applyAlignment="1" applyProtection="1">
      <alignment horizontal="center" vertical="center" wrapText="1"/>
    </xf>
    <xf numFmtId="4" fontId="11" fillId="3" borderId="25" xfId="0" applyNumberFormat="1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indent="1"/>
    </xf>
    <xf numFmtId="0" fontId="0" fillId="0" borderId="43" xfId="0" applyFill="1" applyBorder="1" applyAlignment="1">
      <alignment horizontal="left" vertical="center" indent="1"/>
    </xf>
    <xf numFmtId="0" fontId="0" fillId="0" borderId="42" xfId="0" applyFill="1" applyBorder="1" applyAlignment="1">
      <alignment horizontal="left" vertical="center" indent="1"/>
    </xf>
    <xf numFmtId="0" fontId="0" fillId="0" borderId="44" xfId="0" applyFill="1" applyBorder="1" applyAlignment="1">
      <alignment horizontal="left" vertical="center" indent="1"/>
    </xf>
    <xf numFmtId="0" fontId="0" fillId="0" borderId="45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164" fontId="30" fillId="5" borderId="26" xfId="0" applyNumberFormat="1" applyFont="1" applyFill="1" applyBorder="1" applyAlignment="1" applyProtection="1">
      <alignment horizontal="right" vertical="center" wrapText="1"/>
      <protection locked="0"/>
    </xf>
    <xf numFmtId="164" fontId="30" fillId="5" borderId="28" xfId="0" applyNumberFormat="1" applyFont="1" applyFill="1" applyBorder="1" applyAlignment="1" applyProtection="1">
      <alignment horizontal="right" vertical="center" wrapText="1"/>
      <protection locked="0"/>
    </xf>
    <xf numFmtId="164" fontId="30" fillId="5" borderId="41" xfId="0" applyNumberFormat="1" applyFont="1" applyFill="1" applyBorder="1" applyAlignment="1" applyProtection="1">
      <alignment horizontal="right" vertical="center" wrapText="1"/>
      <protection locked="0"/>
    </xf>
    <xf numFmtId="164" fontId="30" fillId="5" borderId="44" xfId="0" applyNumberFormat="1" applyFont="1" applyFill="1" applyBorder="1" applyAlignment="1" applyProtection="1">
      <alignment horizontal="right" vertical="center" wrapText="1"/>
      <protection locked="0"/>
    </xf>
    <xf numFmtId="164" fontId="30" fillId="5" borderId="16" xfId="0" applyNumberFormat="1" applyFont="1" applyFill="1" applyBorder="1" applyAlignment="1" applyProtection="1">
      <alignment horizontal="right" vertical="center" wrapText="1"/>
      <protection locked="0"/>
    </xf>
    <xf numFmtId="164" fontId="31" fillId="5" borderId="38" xfId="0" applyNumberFormat="1" applyFont="1" applyFill="1" applyBorder="1" applyAlignment="1" applyProtection="1">
      <alignment horizontal="right" vertical="center" wrapText="1"/>
      <protection locked="0"/>
    </xf>
    <xf numFmtId="164" fontId="30" fillId="5" borderId="16" xfId="0" applyNumberFormat="1" applyFont="1" applyFill="1" applyBorder="1" applyAlignment="1" applyProtection="1">
      <alignment horizontal="right" vertical="center"/>
      <protection locked="0"/>
    </xf>
    <xf numFmtId="164" fontId="30" fillId="5" borderId="38" xfId="0" applyNumberFormat="1" applyFont="1" applyFill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 applyProtection="1">
      <alignment horizontal="left" vertical="center" wrapText="1" indent="1"/>
    </xf>
    <xf numFmtId="0" fontId="3" fillId="2" borderId="20" xfId="0" applyFont="1" applyFill="1" applyBorder="1" applyAlignment="1" applyProtection="1">
      <alignment horizontal="left" vertical="center" wrapText="1" indent="1"/>
    </xf>
    <xf numFmtId="0" fontId="3" fillId="2" borderId="6" xfId="0" applyFont="1" applyFill="1" applyBorder="1" applyAlignment="1" applyProtection="1">
      <alignment horizontal="lef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64" fontId="6" fillId="7" borderId="26" xfId="0" applyNumberFormat="1" applyFont="1" applyFill="1" applyBorder="1" applyAlignment="1" applyProtection="1">
      <alignment horizontal="right" vertical="center" wrapText="1"/>
    </xf>
    <xf numFmtId="164" fontId="6" fillId="7" borderId="27" xfId="0" applyNumberFormat="1" applyFont="1" applyFill="1" applyBorder="1" applyAlignment="1" applyProtection="1">
      <alignment horizontal="right" vertical="center" wrapText="1"/>
    </xf>
    <xf numFmtId="164" fontId="6" fillId="7" borderId="28" xfId="0" applyNumberFormat="1" applyFont="1" applyFill="1" applyBorder="1" applyAlignment="1" applyProtection="1">
      <alignment horizontal="right" vertical="center" wrapText="1"/>
    </xf>
    <xf numFmtId="0" fontId="3" fillId="0" borderId="71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left" vertical="center" indent="1"/>
    </xf>
    <xf numFmtId="1" fontId="6" fillId="3" borderId="40" xfId="0" applyNumberFormat="1" applyFont="1" applyFill="1" applyBorder="1" applyAlignment="1" applyProtection="1">
      <alignment horizontal="right" vertical="center" wrapText="1"/>
    </xf>
    <xf numFmtId="1" fontId="6" fillId="3" borderId="0" xfId="0" applyNumberFormat="1" applyFont="1" applyFill="1" applyBorder="1" applyAlignment="1" applyProtection="1">
      <alignment horizontal="right" vertical="center" wrapText="1"/>
    </xf>
    <xf numFmtId="1" fontId="6" fillId="3" borderId="10" xfId="0" applyNumberFormat="1" applyFont="1" applyFill="1" applyBorder="1" applyAlignment="1" applyProtection="1">
      <alignment horizontal="right" vertical="center" wrapText="1"/>
    </xf>
    <xf numFmtId="0" fontId="3" fillId="0" borderId="72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164" fontId="6" fillId="7" borderId="41" xfId="0" applyNumberFormat="1" applyFont="1" applyFill="1" applyBorder="1" applyAlignment="1" applyProtection="1">
      <alignment horizontal="right" vertical="center" wrapText="1"/>
    </xf>
    <xf numFmtId="164" fontId="6" fillId="7" borderId="42" xfId="0" applyNumberFormat="1" applyFont="1" applyFill="1" applyBorder="1" applyAlignment="1" applyProtection="1">
      <alignment horizontal="right" vertical="center" wrapText="1"/>
    </xf>
    <xf numFmtId="164" fontId="6" fillId="7" borderId="44" xfId="0" applyNumberFormat="1" applyFont="1" applyFill="1" applyBorder="1" applyAlignment="1" applyProtection="1">
      <alignment horizontal="right" vertical="center" wrapText="1"/>
    </xf>
    <xf numFmtId="1" fontId="6" fillId="3" borderId="41" xfId="0" applyNumberFormat="1" applyFont="1" applyFill="1" applyBorder="1" applyAlignment="1" applyProtection="1">
      <alignment horizontal="right" vertical="center" wrapText="1"/>
    </xf>
    <xf numFmtId="1" fontId="6" fillId="3" borderId="42" xfId="0" applyNumberFormat="1" applyFont="1" applyFill="1" applyBorder="1" applyAlignment="1" applyProtection="1">
      <alignment horizontal="right" vertical="center" wrapText="1"/>
    </xf>
    <xf numFmtId="1" fontId="6" fillId="3" borderId="44" xfId="0" applyNumberFormat="1" applyFont="1" applyFill="1" applyBorder="1" applyAlignment="1" applyProtection="1">
      <alignment horizontal="right" vertical="center" wrapText="1"/>
    </xf>
    <xf numFmtId="9" fontId="6" fillId="0" borderId="26" xfId="0" applyNumberFormat="1" applyFont="1" applyFill="1" applyBorder="1" applyAlignment="1" applyProtection="1">
      <alignment horizontal="center" vertical="center" wrapText="1"/>
    </xf>
    <xf numFmtId="9" fontId="6" fillId="0" borderId="27" xfId="0" applyNumberFormat="1" applyFont="1" applyFill="1" applyBorder="1" applyAlignment="1" applyProtection="1">
      <alignment horizontal="center" vertical="center" wrapText="1"/>
    </xf>
    <xf numFmtId="9" fontId="6" fillId="0" borderId="13" xfId="0" applyNumberFormat="1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38" xfId="0" applyFont="1" applyFill="1" applyBorder="1" applyAlignment="1" applyProtection="1">
      <alignment horizontal="left" vertical="center" wrapText="1" indent="1"/>
    </xf>
    <xf numFmtId="164" fontId="6" fillId="7" borderId="16" xfId="0" applyNumberFormat="1" applyFont="1" applyFill="1" applyBorder="1" applyAlignment="1" applyProtection="1">
      <alignment horizontal="right" vertical="center" wrapText="1"/>
    </xf>
    <xf numFmtId="164" fontId="6" fillId="7" borderId="17" xfId="0" applyNumberFormat="1" applyFont="1" applyFill="1" applyBorder="1" applyAlignment="1" applyProtection="1">
      <alignment horizontal="right" vertical="center" wrapText="1"/>
    </xf>
    <xf numFmtId="164" fontId="6" fillId="7" borderId="38" xfId="0" applyNumberFormat="1" applyFont="1" applyFill="1" applyBorder="1" applyAlignment="1" applyProtection="1">
      <alignment horizontal="right" vertical="center" wrapText="1"/>
    </xf>
    <xf numFmtId="9" fontId="16" fillId="0" borderId="16" xfId="1" applyNumberFormat="1" applyFont="1" applyFill="1" applyBorder="1" applyAlignment="1" applyProtection="1">
      <alignment horizontal="center" vertical="center"/>
    </xf>
    <xf numFmtId="9" fontId="16" fillId="0" borderId="17" xfId="1" applyNumberFormat="1" applyFont="1" applyFill="1" applyBorder="1" applyAlignment="1" applyProtection="1">
      <alignment horizontal="center" vertical="center"/>
    </xf>
    <xf numFmtId="9" fontId="16" fillId="0" borderId="18" xfId="1" applyNumberFormat="1" applyFont="1" applyFill="1" applyBorder="1" applyAlignment="1" applyProtection="1">
      <alignment horizontal="center" vertical="center"/>
    </xf>
    <xf numFmtId="10" fontId="16" fillId="0" borderId="1" xfId="1" applyNumberFormat="1" applyFont="1" applyFill="1" applyBorder="1" applyAlignment="1" applyProtection="1">
      <alignment horizontal="center" vertical="center"/>
    </xf>
    <xf numFmtId="10" fontId="16" fillId="0" borderId="67" xfId="1" applyNumberFormat="1" applyFont="1" applyFill="1" applyBorder="1" applyAlignment="1" applyProtection="1">
      <alignment horizontal="center" vertical="center"/>
    </xf>
    <xf numFmtId="10" fontId="16" fillId="0" borderId="3" xfId="1" applyNumberFormat="1" applyFont="1" applyFill="1" applyBorder="1" applyAlignment="1" applyProtection="1">
      <alignment horizontal="center" vertical="center"/>
    </xf>
    <xf numFmtId="10" fontId="16" fillId="0" borderId="65" xfId="1" applyNumberFormat="1" applyFont="1" applyFill="1" applyBorder="1" applyAlignment="1" applyProtection="1">
      <alignment horizontal="center" vertical="center"/>
    </xf>
    <xf numFmtId="164" fontId="6" fillId="7" borderId="21" xfId="0" applyNumberFormat="1" applyFont="1" applyFill="1" applyBorder="1" applyAlignment="1" applyProtection="1">
      <alignment horizontal="right" vertical="center" wrapText="1"/>
    </xf>
    <xf numFmtId="164" fontId="6" fillId="7" borderId="22" xfId="0" applyNumberFormat="1" applyFont="1" applyFill="1" applyBorder="1" applyAlignment="1" applyProtection="1">
      <alignment horizontal="right" vertical="center" wrapText="1"/>
    </xf>
    <xf numFmtId="164" fontId="6" fillId="7" borderId="23" xfId="0" applyNumberFormat="1" applyFont="1" applyFill="1" applyBorder="1" applyAlignment="1" applyProtection="1">
      <alignment horizontal="right" vertical="center" wrapText="1"/>
    </xf>
    <xf numFmtId="0" fontId="3" fillId="0" borderId="73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3" fontId="6" fillId="7" borderId="22" xfId="0" applyNumberFormat="1" applyFont="1" applyFill="1" applyBorder="1" applyAlignment="1" applyProtection="1">
      <alignment horizontal="right" vertical="center" wrapText="1"/>
    </xf>
    <xf numFmtId="3" fontId="6" fillId="7" borderId="49" xfId="0" applyNumberFormat="1" applyFont="1" applyFill="1" applyBorder="1" applyAlignment="1" applyProtection="1">
      <alignment horizontal="right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20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49" fontId="9" fillId="0" borderId="20" xfId="0" applyNumberFormat="1" applyFont="1" applyFill="1" applyBorder="1" applyAlignment="1" applyProtection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left" vertical="center" wrapText="1" indent="1"/>
    </xf>
    <xf numFmtId="0" fontId="3" fillId="0" borderId="28" xfId="0" applyFont="1" applyFill="1" applyBorder="1" applyAlignment="1" applyProtection="1">
      <alignment horizontal="left" vertical="center" wrapText="1" indent="1"/>
    </xf>
    <xf numFmtId="0" fontId="0" fillId="0" borderId="20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4" fontId="6" fillId="0" borderId="75" xfId="0" applyNumberFormat="1" applyFont="1" applyFill="1" applyBorder="1" applyAlignment="1" applyProtection="1">
      <alignment horizontal="center" vertical="center" wrapText="1"/>
    </xf>
    <xf numFmtId="0" fontId="0" fillId="0" borderId="74" xfId="0" applyFill="1" applyBorder="1" applyAlignment="1" applyProtection="1"/>
    <xf numFmtId="0" fontId="0" fillId="0" borderId="76" xfId="0" applyFill="1" applyBorder="1" applyAlignment="1" applyProtection="1"/>
    <xf numFmtId="0" fontId="0" fillId="0" borderId="77" xfId="0" applyFill="1" applyBorder="1" applyAlignment="1" applyProtection="1"/>
    <xf numFmtId="0" fontId="0" fillId="0" borderId="69" xfId="0" applyFill="1" applyBorder="1" applyAlignment="1" applyProtection="1"/>
    <xf numFmtId="0" fontId="0" fillId="0" borderId="70" xfId="0" applyFill="1" applyBorder="1" applyAlignment="1" applyProtection="1"/>
  </cellXfs>
  <cellStyles count="24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Procentowy" xfId="1" builtinId="5"/>
  </cellStyles>
  <dxfs count="42">
    <dxf>
      <font>
        <color theme="0" tint="-0.499984740745262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strike val="0"/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 patternType="solid"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1" defaultTableStyle="TableStyleMedium2" defaultPivotStyle="PivotStyleLight16">
    <tableStyle name="Styl tabeli 1" pivot="0" count="0"/>
  </tableStyles>
  <colors>
    <mruColors>
      <color rgb="FFB2F8B9"/>
      <color rgb="FFAFE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Arkusz1!$C$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370898</xdr:colOff>
      <xdr:row>142</xdr:row>
      <xdr:rowOff>39039</xdr:rowOff>
    </xdr:from>
    <xdr:to>
      <xdr:col>29</xdr:col>
      <xdr:colOff>0</xdr:colOff>
      <xdr:row>142</xdr:row>
      <xdr:rowOff>218186</xdr:rowOff>
    </xdr:to>
    <xdr:sp macro="" textlink="">
      <xdr:nvSpPr>
        <xdr:cNvPr id="13" name="Text Box 26"/>
        <xdr:cNvSpPr txBox="1">
          <a:spLocks noChangeArrowheads="1"/>
        </xdr:cNvSpPr>
      </xdr:nvSpPr>
      <xdr:spPr bwMode="auto">
        <a:xfrm>
          <a:off x="370898" y="43151306"/>
          <a:ext cx="14843702" cy="179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KORZYSTAM z możliwości redukcji Narodowego Celu Wskaźnikowego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o której mowa w art. 23 ust. 4 ustawy o biokomponentach i biopaliwach ciekłych.</a:t>
          </a:r>
          <a:endParaRPr lang="pl-PL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155864</xdr:colOff>
      <xdr:row>138</xdr:row>
      <xdr:rowOff>121546</xdr:rowOff>
    </xdr:from>
    <xdr:to>
      <xdr:col>28</xdr:col>
      <xdr:colOff>17319</xdr:colOff>
      <xdr:row>140</xdr:row>
      <xdr:rowOff>128956</xdr:rowOff>
    </xdr:to>
    <xdr:sp macro="" textlink="">
      <xdr:nvSpPr>
        <xdr:cNvPr id="14" name="Text Box 28"/>
        <xdr:cNvSpPr txBox="1">
          <a:spLocks noChangeArrowheads="1"/>
        </xdr:cNvSpPr>
      </xdr:nvSpPr>
      <xdr:spPr bwMode="auto">
        <a:xfrm>
          <a:off x="155864" y="38836341"/>
          <a:ext cx="11049000" cy="63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Podmiotom, które 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UDOKUMENTOWAŁY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wykorzystanie w danym roku nie mniej niż 70% biokomponentów, wytworzonych przez wytwórców, prowadzących działalność gospodarczą w zakresie wytwarzania biokomponentów, z surowców rolniczych lub biomasy, pozyskanych w sposób określony w art. 23 ust. 4 pkt 1-3 ustawy z dnia 25 sierpnia 2006 r. o biokomponentach i biopaliwach ciekłych, przysługuje 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możliwość obniżenia wielkości obowiązku realizacji Narodowego Celu Wskaźnikowego 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poprzez zastosowanie współczynnika redukcyjnego. Poniżej należy 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zaznaczyć właściwe pole wyboru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140</xdr:row>
          <xdr:rowOff>295275</xdr:rowOff>
        </xdr:from>
        <xdr:to>
          <xdr:col>0</xdr:col>
          <xdr:colOff>314325</xdr:colOff>
          <xdr:row>141</xdr:row>
          <xdr:rowOff>219075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142</xdr:row>
          <xdr:rowOff>9525</xdr:rowOff>
        </xdr:from>
        <xdr:to>
          <xdr:col>0</xdr:col>
          <xdr:colOff>371475</xdr:colOff>
          <xdr:row>142</xdr:row>
          <xdr:rowOff>219075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366346</xdr:colOff>
      <xdr:row>141</xdr:row>
      <xdr:rowOff>10852</xdr:rowOff>
    </xdr:from>
    <xdr:to>
      <xdr:col>29</xdr:col>
      <xdr:colOff>0</xdr:colOff>
      <xdr:row>141</xdr:row>
      <xdr:rowOff>260906</xdr:rowOff>
    </xdr:to>
    <xdr:sp macro="" textlink="">
      <xdr:nvSpPr>
        <xdr:cNvPr id="17" name="Text Box 31"/>
        <xdr:cNvSpPr txBox="1">
          <a:spLocks noChangeArrowheads="1"/>
        </xdr:cNvSpPr>
      </xdr:nvSpPr>
      <xdr:spPr bwMode="auto">
        <a:xfrm>
          <a:off x="366346" y="42801385"/>
          <a:ext cx="14848254" cy="250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NIE KORZYSTAM z możliwości redukcji Narodowego Celu Wskaźnikowego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o której mowa w art. 23 ust. 4 ustawy o biokomponentach i biopaliwach ciekłych.</a:t>
          </a:r>
        </a:p>
      </xdr:txBody>
    </xdr:sp>
    <xdr:clientData/>
  </xdr:twoCellAnchor>
  <xdr:twoCellAnchor>
    <xdr:from>
      <xdr:col>0</xdr:col>
      <xdr:colOff>95250</xdr:colOff>
      <xdr:row>160</xdr:row>
      <xdr:rowOff>0</xdr:rowOff>
    </xdr:from>
    <xdr:to>
      <xdr:col>29</xdr:col>
      <xdr:colOff>0</xdr:colOff>
      <xdr:row>171</xdr:row>
      <xdr:rowOff>87923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95250" y="43946885"/>
          <a:ext cx="11246827" cy="1963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pl-PL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lnSpc>
              <a:spcPct val="150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Do niniejszego sprawozdania załączono, zgodnie z  art. 30b ust. 1b ustawy o biokomponentach i biopaliwach ciekłych, oryginały wystawionych świadectw ,potwierdzających spełnienie    </a:t>
          </a:r>
        </a:p>
        <a:p>
          <a:pPr algn="l" rtl="0">
            <a:lnSpc>
              <a:spcPct val="150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kryteriów zrównoważonego rozwoju przez biokomponenty, które zostały zaliczone do realizacji Narodowego Celu Wskaźnikowego, w liczbie:                    szt.</a:t>
          </a:r>
        </a:p>
        <a:p>
          <a:pPr algn="l" rtl="0">
            <a:lnSpc>
              <a:spcPct val="150000"/>
            </a:lnSpc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…………………………………………………………...................................................................             .........................…………………               .................................................................................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(imię, nazwisko, numer telefonu i adres e-mail osoby                                                                                          (miejscowość, data)                                     (pieczątka imienna i podpis osoby upoważnionej do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wypełniającej sprawozdanie)                                                                                                                                                                                                     reprezentowania podmiotu)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</a:t>
          </a: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Uwaga: Wszystkie pola sprawozdania zawierające dane liczbowe powinny być czytelne. W tym celu może być konieczne dostosowanie ustawień strony oraz drukowania.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" sqref="C2"/>
    </sheetView>
  </sheetViews>
  <sheetFormatPr defaultColWidth="8.7109375" defaultRowHeight="12.75" x14ac:dyDescent="0.2"/>
  <cols>
    <col min="1" max="1" width="35" customWidth="1"/>
  </cols>
  <sheetData>
    <row r="1" spans="1:3" x14ac:dyDescent="0.2">
      <c r="A1" s="8" t="s">
        <v>63</v>
      </c>
      <c r="B1" s="3"/>
    </row>
    <row r="2" spans="1:3" x14ac:dyDescent="0.2">
      <c r="A2" s="105" t="s">
        <v>64</v>
      </c>
      <c r="B2" s="16"/>
      <c r="C2" s="89">
        <v>1</v>
      </c>
    </row>
    <row r="3" spans="1:3" x14ac:dyDescent="0.2">
      <c r="A3" s="105" t="s">
        <v>65</v>
      </c>
      <c r="B3" s="16"/>
    </row>
    <row r="4" spans="1:3" x14ac:dyDescent="0.2">
      <c r="A4" s="106" t="s">
        <v>2</v>
      </c>
      <c r="B4" s="91"/>
    </row>
    <row r="5" spans="1:3" x14ac:dyDescent="0.2">
      <c r="A5" s="3" t="s">
        <v>44</v>
      </c>
      <c r="B5" s="3"/>
    </row>
    <row r="6" spans="1:3" x14ac:dyDescent="0.2">
      <c r="A6" s="3" t="s">
        <v>3</v>
      </c>
      <c r="B6" s="3"/>
    </row>
    <row r="7" spans="1:3" x14ac:dyDescent="0.2">
      <c r="A7" s="3" t="s">
        <v>45</v>
      </c>
      <c r="B7" s="3"/>
    </row>
    <row r="8" spans="1:3" x14ac:dyDescent="0.2">
      <c r="A8" s="3" t="s">
        <v>46</v>
      </c>
      <c r="B8" s="3"/>
    </row>
    <row r="9" spans="1:3" x14ac:dyDescent="0.2">
      <c r="A9" s="3" t="s">
        <v>47</v>
      </c>
      <c r="B9" s="3"/>
    </row>
    <row r="10" spans="1:3" x14ac:dyDescent="0.2">
      <c r="A10" s="3" t="s">
        <v>48</v>
      </c>
      <c r="B10" s="3"/>
    </row>
    <row r="11" spans="1:3" x14ac:dyDescent="0.2">
      <c r="A11" s="3" t="s">
        <v>4</v>
      </c>
      <c r="B11" s="3"/>
    </row>
    <row r="12" spans="1:3" x14ac:dyDescent="0.2">
      <c r="A12" s="3" t="s">
        <v>73</v>
      </c>
      <c r="B12" s="3"/>
    </row>
    <row r="13" spans="1:3" x14ac:dyDescent="0.2">
      <c r="A13" s="3" t="s">
        <v>113</v>
      </c>
      <c r="B13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L288"/>
  <sheetViews>
    <sheetView showGridLines="0" showRowColHeaders="0" tabSelected="1" zoomScale="110" zoomScaleNormal="110" zoomScaleSheetLayoutView="110" zoomScalePageLayoutView="150" workbookViewId="0">
      <selection activeCell="P8" sqref="P8:AB8"/>
    </sheetView>
  </sheetViews>
  <sheetFormatPr defaultColWidth="0" defaultRowHeight="12.75" zeroHeight="1" x14ac:dyDescent="0.2"/>
  <cols>
    <col min="1" max="10" width="5.7109375" style="3" customWidth="1"/>
    <col min="11" max="18" width="5.28515625" style="3" customWidth="1"/>
    <col min="19" max="21" width="6.7109375" style="3" customWidth="1"/>
    <col min="22" max="22" width="7.28515625" style="3" customWidth="1"/>
    <col min="23" max="28" width="6.7109375" style="3" customWidth="1"/>
    <col min="29" max="29" width="3.140625" style="3" customWidth="1"/>
    <col min="30" max="32" width="3.7109375" style="3" hidden="1" customWidth="1"/>
    <col min="33" max="33" width="0" style="3" hidden="1" customWidth="1"/>
    <col min="34" max="35" width="3.7109375" style="3" hidden="1" customWidth="1"/>
    <col min="36" max="36" width="0" style="3" hidden="1" customWidth="1"/>
    <col min="37" max="37" width="3.7109375" style="3" hidden="1" customWidth="1"/>
    <col min="38" max="38" width="0" style="3" hidden="1" customWidth="1"/>
    <col min="39" max="16384" width="3.7109375" style="3" hidden="1"/>
  </cols>
  <sheetData>
    <row r="1" spans="1:29" s="5" customFormat="1" ht="50.1" customHeight="1" thickBot="1" x14ac:dyDescent="0.25">
      <c r="A1" s="362" t="s">
        <v>25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  <c r="Q1" s="349" t="s">
        <v>40</v>
      </c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1"/>
      <c r="AC1" s="51"/>
    </row>
    <row r="2" spans="1:29" s="5" customFormat="1" ht="20.100000000000001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7" customFormat="1" ht="99.95" customHeight="1" thickBot="1" x14ac:dyDescent="0.25">
      <c r="A3" s="370" t="s">
        <v>127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52" t="s">
        <v>38</v>
      </c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4"/>
      <c r="AC3" s="52"/>
    </row>
    <row r="4" spans="1:29" s="29" customFormat="1" ht="50.1" customHeight="1" thickBot="1" x14ac:dyDescent="0.4">
      <c r="A4" s="373" t="s">
        <v>140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5"/>
      <c r="Q4" s="355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7"/>
      <c r="AC4" s="52"/>
    </row>
    <row r="5" spans="1:29" ht="20.100000000000001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28"/>
    </row>
    <row r="6" spans="1:29" ht="20.100000000000001" customHeight="1" x14ac:dyDescent="0.25">
      <c r="A6" s="30" t="s">
        <v>142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28"/>
    </row>
    <row r="7" spans="1:29" ht="20.100000000000001" customHeight="1" thickBot="1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28"/>
    </row>
    <row r="8" spans="1:29" s="8" customFormat="1" ht="20.100000000000001" customHeight="1" x14ac:dyDescent="0.2">
      <c r="A8" s="367" t="s">
        <v>71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9"/>
      <c r="O8" s="98">
        <v>1</v>
      </c>
      <c r="P8" s="358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60"/>
      <c r="AC8" s="53"/>
    </row>
    <row r="9" spans="1:29" s="8" customFormat="1" ht="20.100000000000001" customHeight="1" x14ac:dyDescent="0.2">
      <c r="A9" s="157" t="s">
        <v>128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  <c r="O9" s="107">
        <v>2</v>
      </c>
      <c r="P9" s="16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2"/>
      <c r="AC9" s="53"/>
    </row>
    <row r="10" spans="1:29" s="8" customFormat="1" ht="20.100000000000001" customHeight="1" x14ac:dyDescent="0.2">
      <c r="A10" s="157" t="s">
        <v>6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107">
        <v>3</v>
      </c>
      <c r="P10" s="16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2"/>
      <c r="AC10" s="53"/>
    </row>
    <row r="11" spans="1:29" s="8" customFormat="1" ht="20.100000000000001" customHeight="1" x14ac:dyDescent="0.2">
      <c r="A11" s="157" t="s">
        <v>7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107">
        <v>4</v>
      </c>
      <c r="P11" s="3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2"/>
      <c r="AC11" s="53"/>
    </row>
    <row r="12" spans="1:29" s="8" customFormat="1" ht="20.100000000000001" customHeight="1" x14ac:dyDescent="0.2">
      <c r="A12" s="157" t="s">
        <v>8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6"/>
      <c r="O12" s="107">
        <v>5</v>
      </c>
      <c r="P12" s="16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2"/>
      <c r="AC12" s="53"/>
    </row>
    <row r="13" spans="1:29" s="8" customFormat="1" ht="20.100000000000001" customHeight="1" x14ac:dyDescent="0.2">
      <c r="A13" s="157" t="s">
        <v>123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6"/>
      <c r="O13" s="107">
        <v>6</v>
      </c>
      <c r="P13" s="3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2"/>
      <c r="AC13" s="53"/>
    </row>
    <row r="14" spans="1:29" s="8" customFormat="1" ht="20.100000000000001" customHeight="1" x14ac:dyDescent="0.2">
      <c r="A14" s="157" t="s">
        <v>9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6"/>
      <c r="O14" s="107">
        <v>7</v>
      </c>
      <c r="P14" s="3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2"/>
      <c r="AC14" s="53"/>
    </row>
    <row r="15" spans="1:29" s="8" customFormat="1" ht="20.100000000000001" customHeight="1" x14ac:dyDescent="0.2">
      <c r="A15" s="157" t="s">
        <v>10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6"/>
      <c r="O15" s="107">
        <v>8</v>
      </c>
      <c r="P15" s="3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53"/>
    </row>
    <row r="16" spans="1:29" s="8" customFormat="1" ht="20.100000000000001" customHeight="1" x14ac:dyDescent="0.2">
      <c r="A16" s="157" t="s">
        <v>11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6"/>
      <c r="O16" s="107">
        <v>9</v>
      </c>
      <c r="P16" s="3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2"/>
      <c r="AC16" s="53"/>
    </row>
    <row r="17" spans="1:29" s="8" customFormat="1" ht="20.100000000000001" customHeight="1" x14ac:dyDescent="0.2">
      <c r="A17" s="393" t="s">
        <v>12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5"/>
      <c r="O17" s="107">
        <v>10</v>
      </c>
      <c r="P17" s="378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80"/>
      <c r="AC17" s="53"/>
    </row>
    <row r="18" spans="1:29" ht="18.75" customHeight="1" thickBot="1" x14ac:dyDescent="0.25">
      <c r="A18" s="187" t="s">
        <v>120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99">
        <v>11</v>
      </c>
      <c r="P18" s="190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2"/>
      <c r="AC18" s="11"/>
    </row>
    <row r="19" spans="1:29" ht="1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5" customHeight="1" x14ac:dyDescent="0.25"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</row>
    <row r="21" spans="1:29" ht="15" customHeight="1" x14ac:dyDescent="0.2">
      <c r="A21" s="2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9" ht="15" customHeight="1" x14ac:dyDescent="0.2">
      <c r="A22" s="139"/>
      <c r="B22" s="376" t="s">
        <v>138</v>
      </c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</row>
    <row r="23" spans="1:29" ht="1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12" customFormat="1" ht="30.75" customHeight="1" x14ac:dyDescent="0.2">
      <c r="A24" s="381" t="s">
        <v>141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63"/>
    </row>
    <row r="25" spans="1:29" s="12" customFormat="1" ht="15" customHeight="1" thickBot="1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5" customHeight="1" x14ac:dyDescent="0.2">
      <c r="A26" s="525" t="s">
        <v>13</v>
      </c>
      <c r="B26" s="526"/>
      <c r="C26" s="526"/>
      <c r="D26" s="526"/>
      <c r="E26" s="526"/>
      <c r="F26" s="526"/>
      <c r="G26" s="526"/>
      <c r="H26" s="526"/>
      <c r="I26" s="526"/>
      <c r="J26" s="517"/>
      <c r="K26" s="516" t="s">
        <v>133</v>
      </c>
      <c r="L26" s="517"/>
      <c r="M26" s="522" t="s">
        <v>134</v>
      </c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4"/>
      <c r="AC26" s="68"/>
    </row>
    <row r="27" spans="1:29" ht="30" customHeight="1" x14ac:dyDescent="0.2">
      <c r="A27" s="527"/>
      <c r="B27" s="528"/>
      <c r="C27" s="528"/>
      <c r="D27" s="528"/>
      <c r="E27" s="528"/>
      <c r="F27" s="528"/>
      <c r="G27" s="528"/>
      <c r="H27" s="528"/>
      <c r="I27" s="528"/>
      <c r="J27" s="519"/>
      <c r="K27" s="518"/>
      <c r="L27" s="519"/>
      <c r="M27" s="536" t="s">
        <v>43</v>
      </c>
      <c r="N27" s="537"/>
      <c r="O27" s="541" t="s">
        <v>1</v>
      </c>
      <c r="P27" s="542"/>
      <c r="Q27" s="542"/>
      <c r="R27" s="543"/>
      <c r="S27" s="562" t="s">
        <v>2</v>
      </c>
      <c r="T27" s="564" t="s">
        <v>44</v>
      </c>
      <c r="U27" s="400" t="s">
        <v>3</v>
      </c>
      <c r="V27" s="400" t="s">
        <v>45</v>
      </c>
      <c r="W27" s="400" t="s">
        <v>46</v>
      </c>
      <c r="X27" s="400" t="s">
        <v>47</v>
      </c>
      <c r="Y27" s="400" t="s">
        <v>48</v>
      </c>
      <c r="Z27" s="400" t="s">
        <v>4</v>
      </c>
      <c r="AA27" s="547" t="s">
        <v>49</v>
      </c>
      <c r="AB27" s="548"/>
      <c r="AC27" s="69"/>
    </row>
    <row r="28" spans="1:29" ht="75" customHeight="1" thickBot="1" x14ac:dyDescent="0.25">
      <c r="A28" s="529"/>
      <c r="B28" s="530"/>
      <c r="C28" s="530"/>
      <c r="D28" s="530"/>
      <c r="E28" s="530"/>
      <c r="F28" s="530"/>
      <c r="G28" s="530"/>
      <c r="H28" s="530"/>
      <c r="I28" s="530"/>
      <c r="J28" s="521"/>
      <c r="K28" s="520"/>
      <c r="L28" s="521"/>
      <c r="M28" s="538"/>
      <c r="N28" s="174"/>
      <c r="O28" s="514" t="s">
        <v>17</v>
      </c>
      <c r="P28" s="515"/>
      <c r="Q28" s="514" t="s">
        <v>18</v>
      </c>
      <c r="R28" s="515"/>
      <c r="S28" s="563"/>
      <c r="T28" s="565"/>
      <c r="U28" s="401"/>
      <c r="V28" s="402"/>
      <c r="W28" s="402"/>
      <c r="X28" s="402"/>
      <c r="Y28" s="402"/>
      <c r="Z28" s="402"/>
      <c r="AA28" s="48" t="s">
        <v>77</v>
      </c>
      <c r="AB28" s="49" t="s">
        <v>72</v>
      </c>
      <c r="AC28" s="70"/>
    </row>
    <row r="29" spans="1:29" s="91" customFormat="1" ht="15" customHeight="1" thickBot="1" x14ac:dyDescent="0.25">
      <c r="A29" s="491">
        <v>0</v>
      </c>
      <c r="B29" s="492"/>
      <c r="C29" s="492"/>
      <c r="D29" s="492"/>
      <c r="E29" s="492"/>
      <c r="F29" s="492"/>
      <c r="G29" s="492"/>
      <c r="H29" s="492"/>
      <c r="I29" s="492"/>
      <c r="J29" s="493"/>
      <c r="K29" s="539">
        <v>1</v>
      </c>
      <c r="L29" s="540"/>
      <c r="M29" s="539">
        <v>2</v>
      </c>
      <c r="N29" s="540"/>
      <c r="O29" s="175">
        <v>3</v>
      </c>
      <c r="P29" s="397"/>
      <c r="Q29" s="175">
        <v>4</v>
      </c>
      <c r="R29" s="397"/>
      <c r="S29" s="45">
        <v>5</v>
      </c>
      <c r="T29" s="47">
        <v>6</v>
      </c>
      <c r="U29" s="46">
        <v>7</v>
      </c>
      <c r="V29" s="46">
        <v>8</v>
      </c>
      <c r="W29" s="46">
        <v>9</v>
      </c>
      <c r="X29" s="46">
        <v>10</v>
      </c>
      <c r="Y29" s="46">
        <v>11</v>
      </c>
      <c r="Z29" s="46">
        <v>12</v>
      </c>
      <c r="AA29" s="62">
        <v>13</v>
      </c>
      <c r="AB29" s="50">
        <v>14</v>
      </c>
      <c r="AC29" s="71"/>
    </row>
    <row r="30" spans="1:29" ht="30" customHeight="1" thickBot="1" x14ac:dyDescent="0.25">
      <c r="A30" s="560" t="s">
        <v>28</v>
      </c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72"/>
    </row>
    <row r="31" spans="1:29" ht="45" customHeight="1" x14ac:dyDescent="0.2">
      <c r="A31" s="298" t="s">
        <v>41</v>
      </c>
      <c r="B31" s="403"/>
      <c r="C31" s="403"/>
      <c r="D31" s="403"/>
      <c r="E31" s="403"/>
      <c r="F31" s="403"/>
      <c r="G31" s="403"/>
      <c r="H31" s="403"/>
      <c r="I31" s="404"/>
      <c r="J31" s="41">
        <v>101</v>
      </c>
      <c r="K31" s="388">
        <v>0</v>
      </c>
      <c r="L31" s="561"/>
      <c r="M31" s="388">
        <v>0</v>
      </c>
      <c r="N31" s="389"/>
      <c r="O31" s="388">
        <v>0</v>
      </c>
      <c r="P31" s="389"/>
      <c r="Q31" s="388">
        <v>0</v>
      </c>
      <c r="R31" s="389"/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142">
        <v>0</v>
      </c>
      <c r="AC31" s="55"/>
    </row>
    <row r="32" spans="1:29" ht="45" customHeight="1" x14ac:dyDescent="0.2">
      <c r="A32" s="300" t="s">
        <v>42</v>
      </c>
      <c r="B32" s="398"/>
      <c r="C32" s="398"/>
      <c r="D32" s="398"/>
      <c r="E32" s="398"/>
      <c r="F32" s="398"/>
      <c r="G32" s="398"/>
      <c r="H32" s="398"/>
      <c r="I32" s="399"/>
      <c r="J32" s="43">
        <v>102</v>
      </c>
      <c r="K32" s="383">
        <v>0</v>
      </c>
      <c r="L32" s="498"/>
      <c r="M32" s="383">
        <v>0</v>
      </c>
      <c r="N32" s="499"/>
      <c r="O32" s="383">
        <v>0</v>
      </c>
      <c r="P32" s="499"/>
      <c r="Q32" s="383">
        <v>0</v>
      </c>
      <c r="R32" s="499"/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141">
        <v>0</v>
      </c>
      <c r="AC32" s="55"/>
    </row>
    <row r="33" spans="1:29" ht="30" customHeight="1" thickBot="1" x14ac:dyDescent="0.25">
      <c r="A33" s="229" t="s">
        <v>50</v>
      </c>
      <c r="B33" s="531"/>
      <c r="C33" s="531"/>
      <c r="D33" s="531"/>
      <c r="E33" s="531"/>
      <c r="F33" s="531"/>
      <c r="G33" s="531"/>
      <c r="H33" s="531"/>
      <c r="I33" s="532"/>
      <c r="J33" s="96">
        <v>103</v>
      </c>
      <c r="K33" s="489">
        <v>0</v>
      </c>
      <c r="L33" s="490"/>
      <c r="M33" s="489">
        <v>0</v>
      </c>
      <c r="N33" s="490"/>
      <c r="O33" s="489">
        <v>0</v>
      </c>
      <c r="P33" s="490"/>
      <c r="Q33" s="489">
        <v>0</v>
      </c>
      <c r="R33" s="490"/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143">
        <v>0</v>
      </c>
      <c r="AC33" s="55"/>
    </row>
    <row r="34" spans="1:29" ht="24.95" customHeight="1" thickBot="1" x14ac:dyDescent="0.25">
      <c r="A34" s="533" t="s">
        <v>78</v>
      </c>
      <c r="B34" s="534"/>
      <c r="C34" s="534"/>
      <c r="D34" s="534"/>
      <c r="E34" s="534"/>
      <c r="F34" s="534"/>
      <c r="G34" s="534"/>
      <c r="H34" s="534"/>
      <c r="I34" s="535"/>
      <c r="J34" s="97">
        <v>104</v>
      </c>
      <c r="K34" s="484">
        <f>K31+K32+K33</f>
        <v>0</v>
      </c>
      <c r="L34" s="485"/>
      <c r="M34" s="484">
        <f>M31+M32+M33</f>
        <v>0</v>
      </c>
      <c r="N34" s="485"/>
      <c r="O34" s="484">
        <f>O31+O32+O33</f>
        <v>0</v>
      </c>
      <c r="P34" s="485"/>
      <c r="Q34" s="484">
        <f>Q31+Q32+Q33</f>
        <v>0</v>
      </c>
      <c r="R34" s="485"/>
      <c r="S34" s="134">
        <f t="shared" ref="S34:AB34" si="0">S31+S32+S33</f>
        <v>0</v>
      </c>
      <c r="T34" s="134">
        <f t="shared" si="0"/>
        <v>0</v>
      </c>
      <c r="U34" s="134">
        <f t="shared" si="0"/>
        <v>0</v>
      </c>
      <c r="V34" s="134">
        <f t="shared" si="0"/>
        <v>0</v>
      </c>
      <c r="W34" s="134">
        <f t="shared" si="0"/>
        <v>0</v>
      </c>
      <c r="X34" s="134">
        <f t="shared" si="0"/>
        <v>0</v>
      </c>
      <c r="Y34" s="134">
        <f t="shared" si="0"/>
        <v>0</v>
      </c>
      <c r="Z34" s="134">
        <f t="shared" si="0"/>
        <v>0</v>
      </c>
      <c r="AA34" s="134">
        <f t="shared" si="0"/>
        <v>0</v>
      </c>
      <c r="AB34" s="135">
        <f t="shared" si="0"/>
        <v>0</v>
      </c>
      <c r="AC34" s="55"/>
    </row>
    <row r="35" spans="1:29" ht="30" customHeight="1" thickBot="1" x14ac:dyDescent="0.25">
      <c r="A35" s="549" t="s">
        <v>29</v>
      </c>
      <c r="B35" s="550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73"/>
    </row>
    <row r="36" spans="1:29" ht="40.5" customHeight="1" x14ac:dyDescent="0.2">
      <c r="A36" s="385" t="s">
        <v>51</v>
      </c>
      <c r="B36" s="386"/>
      <c r="C36" s="386"/>
      <c r="D36" s="386"/>
      <c r="E36" s="386"/>
      <c r="F36" s="386"/>
      <c r="G36" s="386"/>
      <c r="H36" s="386"/>
      <c r="I36" s="387"/>
      <c r="J36" s="42">
        <v>105</v>
      </c>
      <c r="K36" s="388">
        <v>0</v>
      </c>
      <c r="L36" s="389"/>
      <c r="M36" s="388">
        <v>0</v>
      </c>
      <c r="N36" s="389"/>
      <c r="O36" s="388">
        <v>0</v>
      </c>
      <c r="P36" s="389"/>
      <c r="Q36" s="388">
        <v>0</v>
      </c>
      <c r="R36" s="389"/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142">
        <v>0</v>
      </c>
      <c r="AC36" s="55"/>
    </row>
    <row r="37" spans="1:29" ht="15" customHeight="1" x14ac:dyDescent="0.2">
      <c r="A37" s="544" t="s">
        <v>60</v>
      </c>
      <c r="B37" s="545"/>
      <c r="C37" s="545"/>
      <c r="D37" s="545"/>
      <c r="E37" s="545"/>
      <c r="F37" s="545"/>
      <c r="G37" s="545"/>
      <c r="H37" s="545"/>
      <c r="I37" s="546"/>
      <c r="J37" s="44">
        <v>106</v>
      </c>
      <c r="K37" s="383">
        <v>0</v>
      </c>
      <c r="L37" s="384"/>
      <c r="M37" s="383">
        <v>0</v>
      </c>
      <c r="N37" s="384"/>
      <c r="O37" s="383">
        <v>0</v>
      </c>
      <c r="P37" s="384"/>
      <c r="Q37" s="383">
        <v>0</v>
      </c>
      <c r="R37" s="384"/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141">
        <v>0</v>
      </c>
      <c r="AC37" s="55"/>
    </row>
    <row r="38" spans="1:29" ht="15" customHeight="1" x14ac:dyDescent="0.2">
      <c r="A38" s="193" t="s">
        <v>14</v>
      </c>
      <c r="B38" s="407"/>
      <c r="C38" s="407"/>
      <c r="D38" s="408"/>
      <c r="E38" s="459" t="s">
        <v>19</v>
      </c>
      <c r="F38" s="405"/>
      <c r="G38" s="405"/>
      <c r="H38" s="405"/>
      <c r="I38" s="406"/>
      <c r="J38" s="44">
        <v>107</v>
      </c>
      <c r="K38" s="383">
        <v>0</v>
      </c>
      <c r="L38" s="384"/>
      <c r="M38" s="505"/>
      <c r="N38" s="506"/>
      <c r="O38" s="506"/>
      <c r="P38" s="506"/>
      <c r="Q38" s="506"/>
      <c r="R38" s="506"/>
      <c r="S38" s="506"/>
      <c r="T38" s="506"/>
      <c r="U38" s="506"/>
      <c r="V38" s="506"/>
      <c r="W38" s="506"/>
      <c r="X38" s="506"/>
      <c r="Y38" s="506"/>
      <c r="Z38" s="506"/>
      <c r="AA38" s="506"/>
      <c r="AB38" s="507"/>
      <c r="AC38" s="74"/>
    </row>
    <row r="39" spans="1:29" ht="15" customHeight="1" x14ac:dyDescent="0.2">
      <c r="A39" s="409"/>
      <c r="B39" s="410"/>
      <c r="C39" s="410"/>
      <c r="D39" s="411"/>
      <c r="E39" s="459" t="s">
        <v>20</v>
      </c>
      <c r="F39" s="405"/>
      <c r="G39" s="405"/>
      <c r="H39" s="405"/>
      <c r="I39" s="406"/>
      <c r="J39" s="44">
        <v>108</v>
      </c>
      <c r="K39" s="383">
        <v>0</v>
      </c>
      <c r="L39" s="384"/>
      <c r="M39" s="508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10"/>
      <c r="AC39" s="74"/>
    </row>
    <row r="40" spans="1:29" ht="15" customHeight="1" x14ac:dyDescent="0.2">
      <c r="A40" s="390" t="s">
        <v>52</v>
      </c>
      <c r="B40" s="391"/>
      <c r="C40" s="391"/>
      <c r="D40" s="391"/>
      <c r="E40" s="391"/>
      <c r="F40" s="391"/>
      <c r="G40" s="391"/>
      <c r="H40" s="391"/>
      <c r="I40" s="392"/>
      <c r="J40" s="44">
        <v>109</v>
      </c>
      <c r="K40" s="383">
        <v>0</v>
      </c>
      <c r="L40" s="384"/>
      <c r="M40" s="508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10"/>
      <c r="AC40" s="74"/>
    </row>
    <row r="41" spans="1:29" ht="18" customHeight="1" x14ac:dyDescent="0.2">
      <c r="A41" s="390" t="s">
        <v>15</v>
      </c>
      <c r="B41" s="391"/>
      <c r="C41" s="391"/>
      <c r="D41" s="391"/>
      <c r="E41" s="391"/>
      <c r="F41" s="391"/>
      <c r="G41" s="391"/>
      <c r="H41" s="391"/>
      <c r="I41" s="392"/>
      <c r="J41" s="44">
        <v>110</v>
      </c>
      <c r="K41" s="383">
        <v>0</v>
      </c>
      <c r="L41" s="384"/>
      <c r="M41" s="508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10"/>
      <c r="AC41" s="74"/>
    </row>
    <row r="42" spans="1:29" ht="15" customHeight="1" x14ac:dyDescent="0.2">
      <c r="A42" s="390" t="s">
        <v>53</v>
      </c>
      <c r="B42" s="405"/>
      <c r="C42" s="405"/>
      <c r="D42" s="405"/>
      <c r="E42" s="405"/>
      <c r="F42" s="405"/>
      <c r="G42" s="405"/>
      <c r="H42" s="405"/>
      <c r="I42" s="406"/>
      <c r="J42" s="44">
        <v>111</v>
      </c>
      <c r="K42" s="383">
        <v>0</v>
      </c>
      <c r="L42" s="384"/>
      <c r="M42" s="508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10"/>
      <c r="AC42" s="74"/>
    </row>
    <row r="43" spans="1:29" ht="15" customHeight="1" x14ac:dyDescent="0.2">
      <c r="A43" s="390" t="s">
        <v>16</v>
      </c>
      <c r="B43" s="405"/>
      <c r="C43" s="405"/>
      <c r="D43" s="405"/>
      <c r="E43" s="405"/>
      <c r="F43" s="405"/>
      <c r="G43" s="405"/>
      <c r="H43" s="405"/>
      <c r="I43" s="406"/>
      <c r="J43" s="44">
        <v>112</v>
      </c>
      <c r="K43" s="383">
        <v>0</v>
      </c>
      <c r="L43" s="384"/>
      <c r="M43" s="508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10"/>
      <c r="AC43" s="74"/>
    </row>
    <row r="44" spans="1:29" s="15" customFormat="1" ht="15" customHeight="1" x14ac:dyDescent="0.2">
      <c r="A44" s="390" t="s">
        <v>54</v>
      </c>
      <c r="B44" s="405"/>
      <c r="C44" s="405"/>
      <c r="D44" s="405"/>
      <c r="E44" s="405"/>
      <c r="F44" s="405"/>
      <c r="G44" s="405"/>
      <c r="H44" s="405"/>
      <c r="I44" s="406"/>
      <c r="J44" s="44">
        <v>113</v>
      </c>
      <c r="K44" s="383">
        <v>0</v>
      </c>
      <c r="L44" s="384"/>
      <c r="M44" s="508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10"/>
      <c r="AC44" s="74"/>
    </row>
    <row r="45" spans="1:29" ht="15" customHeight="1" x14ac:dyDescent="0.2">
      <c r="A45" s="486" t="s">
        <v>55</v>
      </c>
      <c r="B45" s="487"/>
      <c r="C45" s="487"/>
      <c r="D45" s="487"/>
      <c r="E45" s="487"/>
      <c r="F45" s="487"/>
      <c r="G45" s="487"/>
      <c r="H45" s="487"/>
      <c r="I45" s="488"/>
      <c r="J45" s="44">
        <v>114</v>
      </c>
      <c r="K45" s="383">
        <v>0</v>
      </c>
      <c r="L45" s="384"/>
      <c r="M45" s="508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10"/>
      <c r="AC45" s="74"/>
    </row>
    <row r="46" spans="1:29" ht="15" customHeight="1" x14ac:dyDescent="0.2">
      <c r="A46" s="390" t="s">
        <v>56</v>
      </c>
      <c r="B46" s="391"/>
      <c r="C46" s="391"/>
      <c r="D46" s="391"/>
      <c r="E46" s="391"/>
      <c r="F46" s="391"/>
      <c r="G46" s="391"/>
      <c r="H46" s="391"/>
      <c r="I46" s="392"/>
      <c r="J46" s="44">
        <v>115</v>
      </c>
      <c r="K46" s="383">
        <v>0</v>
      </c>
      <c r="L46" s="384"/>
      <c r="M46" s="508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10"/>
      <c r="AC46" s="74"/>
    </row>
    <row r="47" spans="1:29" ht="15" customHeight="1" x14ac:dyDescent="0.2">
      <c r="A47" s="390" t="s">
        <v>57</v>
      </c>
      <c r="B47" s="391"/>
      <c r="C47" s="391"/>
      <c r="D47" s="391"/>
      <c r="E47" s="391"/>
      <c r="F47" s="391"/>
      <c r="G47" s="391"/>
      <c r="H47" s="391"/>
      <c r="I47" s="392"/>
      <c r="J47" s="21">
        <v>116</v>
      </c>
      <c r="K47" s="383">
        <v>0</v>
      </c>
      <c r="L47" s="384"/>
      <c r="M47" s="508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10"/>
      <c r="AC47" s="74"/>
    </row>
    <row r="48" spans="1:29" ht="15" customHeight="1" x14ac:dyDescent="0.2">
      <c r="A48" s="390" t="s">
        <v>58</v>
      </c>
      <c r="B48" s="391"/>
      <c r="C48" s="391"/>
      <c r="D48" s="391"/>
      <c r="E48" s="391"/>
      <c r="F48" s="391"/>
      <c r="G48" s="391"/>
      <c r="H48" s="391"/>
      <c r="I48" s="392"/>
      <c r="J48" s="44">
        <v>117</v>
      </c>
      <c r="K48" s="383">
        <v>0</v>
      </c>
      <c r="L48" s="384"/>
      <c r="M48" s="508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10"/>
      <c r="AC48" s="74"/>
    </row>
    <row r="49" spans="1:31" ht="15" customHeight="1" x14ac:dyDescent="0.2">
      <c r="A49" s="193" t="s">
        <v>59</v>
      </c>
      <c r="B49" s="194"/>
      <c r="C49" s="194"/>
      <c r="D49" s="194"/>
      <c r="E49" s="345"/>
      <c r="F49" s="344" t="s">
        <v>79</v>
      </c>
      <c r="G49" s="344"/>
      <c r="H49" s="344"/>
      <c r="I49" s="200"/>
      <c r="J49" s="44">
        <v>118</v>
      </c>
      <c r="K49" s="383">
        <v>0</v>
      </c>
      <c r="L49" s="384"/>
      <c r="M49" s="508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10"/>
      <c r="AC49" s="74"/>
    </row>
    <row r="50" spans="1:31" ht="15" customHeight="1" x14ac:dyDescent="0.2">
      <c r="A50" s="346"/>
      <c r="B50" s="347"/>
      <c r="C50" s="347"/>
      <c r="D50" s="347"/>
      <c r="E50" s="348"/>
      <c r="F50" s="344" t="s">
        <v>80</v>
      </c>
      <c r="G50" s="344"/>
      <c r="H50" s="344"/>
      <c r="I50" s="200"/>
      <c r="J50" s="44">
        <v>119</v>
      </c>
      <c r="K50" s="383">
        <v>0</v>
      </c>
      <c r="L50" s="500"/>
      <c r="M50" s="511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3"/>
      <c r="AC50" s="74"/>
    </row>
    <row r="51" spans="1:31" ht="15" customHeight="1" x14ac:dyDescent="0.2">
      <c r="A51" s="193" t="s">
        <v>124</v>
      </c>
      <c r="B51" s="194"/>
      <c r="C51" s="194"/>
      <c r="D51" s="194"/>
      <c r="E51" s="194"/>
      <c r="F51" s="194"/>
      <c r="G51" s="194"/>
      <c r="H51" s="199" t="s">
        <v>84</v>
      </c>
      <c r="I51" s="200"/>
      <c r="J51" s="44">
        <v>120</v>
      </c>
      <c r="K51" s="383">
        <v>0</v>
      </c>
      <c r="L51" s="384"/>
      <c r="M51" s="203">
        <v>0</v>
      </c>
      <c r="N51" s="203"/>
      <c r="O51" s="203">
        <v>0</v>
      </c>
      <c r="P51" s="203"/>
      <c r="Q51" s="203">
        <v>0</v>
      </c>
      <c r="R51" s="203"/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47">
        <v>0</v>
      </c>
      <c r="AC51" s="75"/>
    </row>
    <row r="52" spans="1:31" ht="15" customHeight="1" x14ac:dyDescent="0.2">
      <c r="A52" s="195"/>
      <c r="B52" s="196"/>
      <c r="C52" s="196"/>
      <c r="D52" s="196"/>
      <c r="E52" s="196"/>
      <c r="F52" s="196"/>
      <c r="G52" s="196"/>
      <c r="H52" s="199" t="s">
        <v>85</v>
      </c>
      <c r="I52" s="200"/>
      <c r="J52" s="44">
        <v>121</v>
      </c>
      <c r="K52" s="383">
        <v>0</v>
      </c>
      <c r="L52" s="384"/>
      <c r="M52" s="203">
        <v>0</v>
      </c>
      <c r="N52" s="203"/>
      <c r="O52" s="203">
        <v>0</v>
      </c>
      <c r="P52" s="203"/>
      <c r="Q52" s="203">
        <v>0</v>
      </c>
      <c r="R52" s="203"/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0</v>
      </c>
      <c r="AA52" s="140">
        <v>0</v>
      </c>
      <c r="AB52" s="147">
        <v>0</v>
      </c>
      <c r="AC52" s="75"/>
    </row>
    <row r="53" spans="1:31" s="14" customFormat="1" ht="15" customHeight="1" thickBot="1" x14ac:dyDescent="0.25">
      <c r="A53" s="197"/>
      <c r="B53" s="198"/>
      <c r="C53" s="198"/>
      <c r="D53" s="198"/>
      <c r="E53" s="198"/>
      <c r="F53" s="198"/>
      <c r="G53" s="198"/>
      <c r="H53" s="201" t="s">
        <v>86</v>
      </c>
      <c r="I53" s="202"/>
      <c r="J53" s="93">
        <v>122</v>
      </c>
      <c r="K53" s="489">
        <v>0</v>
      </c>
      <c r="L53" s="490"/>
      <c r="M53" s="343">
        <v>0</v>
      </c>
      <c r="N53" s="343"/>
      <c r="O53" s="343">
        <v>0</v>
      </c>
      <c r="P53" s="343"/>
      <c r="Q53" s="343">
        <v>0</v>
      </c>
      <c r="R53" s="343"/>
      <c r="S53" s="148">
        <v>0</v>
      </c>
      <c r="T53" s="148">
        <v>0</v>
      </c>
      <c r="U53" s="148">
        <v>0</v>
      </c>
      <c r="V53" s="148">
        <v>0</v>
      </c>
      <c r="W53" s="148">
        <v>0</v>
      </c>
      <c r="X53" s="148">
        <v>0</v>
      </c>
      <c r="Y53" s="148">
        <v>0</v>
      </c>
      <c r="Z53" s="148">
        <v>0</v>
      </c>
      <c r="AA53" s="148">
        <v>0</v>
      </c>
      <c r="AB53" s="149">
        <v>0</v>
      </c>
      <c r="AC53" s="76"/>
    </row>
    <row r="54" spans="1:31" ht="24.95" customHeight="1" thickBot="1" x14ac:dyDescent="0.25">
      <c r="A54" s="481" t="s">
        <v>81</v>
      </c>
      <c r="B54" s="482"/>
      <c r="C54" s="482"/>
      <c r="D54" s="482"/>
      <c r="E54" s="482"/>
      <c r="F54" s="482"/>
      <c r="G54" s="482"/>
      <c r="H54" s="482"/>
      <c r="I54" s="483"/>
      <c r="J54" s="94">
        <v>123</v>
      </c>
      <c r="K54" s="484">
        <f>SUM(K36:K53)</f>
        <v>0</v>
      </c>
      <c r="L54" s="485"/>
      <c r="M54" s="484">
        <f>M36+M37+SUM(M51:N53)</f>
        <v>0</v>
      </c>
      <c r="N54" s="485"/>
      <c r="O54" s="484">
        <f>O36+O37+SUM(O51:P53)</f>
        <v>0</v>
      </c>
      <c r="P54" s="485"/>
      <c r="Q54" s="484">
        <f>Q36+Q37+SUM(Q51:R53)</f>
        <v>0</v>
      </c>
      <c r="R54" s="485"/>
      <c r="S54" s="134">
        <f>SUM(S36:S37, S51:S53)</f>
        <v>0</v>
      </c>
      <c r="T54" s="134">
        <f>SUM(T36:T37, T51:T53)</f>
        <v>0</v>
      </c>
      <c r="U54" s="134">
        <f>SUM(U36:U37, U51:U53)</f>
        <v>0</v>
      </c>
      <c r="V54" s="134">
        <f>SUM(V36:V37, V51:V53)</f>
        <v>0</v>
      </c>
      <c r="W54" s="134">
        <f>W36+W37+SUM(W51:W53)</f>
        <v>0</v>
      </c>
      <c r="X54" s="134">
        <f>X36+X37+SUM(X51:X53)</f>
        <v>0</v>
      </c>
      <c r="Y54" s="134">
        <f>Y36+Y37+SUM(Y51:Y53)</f>
        <v>0</v>
      </c>
      <c r="Z54" s="134">
        <f>SUM(Z36:Z37, Z51:Z53)</f>
        <v>0</v>
      </c>
      <c r="AA54" s="134">
        <f>SUM(AA36:AA37, AA51:AA53)</f>
        <v>0</v>
      </c>
      <c r="AB54" s="135">
        <f>SUM(AB36:AB37, AB51:AB53)</f>
        <v>0</v>
      </c>
      <c r="AC54" s="55"/>
    </row>
    <row r="55" spans="1:31" ht="30" customHeight="1" thickBot="1" x14ac:dyDescent="0.25">
      <c r="A55" s="549" t="s">
        <v>30</v>
      </c>
      <c r="B55" s="550"/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50"/>
      <c r="R55" s="550"/>
      <c r="S55" s="550"/>
      <c r="T55" s="550"/>
      <c r="U55" s="550"/>
      <c r="V55" s="550"/>
      <c r="W55" s="550"/>
      <c r="X55" s="550"/>
      <c r="Y55" s="550"/>
      <c r="Z55" s="550"/>
      <c r="AA55" s="550"/>
      <c r="AB55" s="550"/>
      <c r="AC55" s="77"/>
    </row>
    <row r="56" spans="1:31" ht="15" customHeight="1" x14ac:dyDescent="0.2">
      <c r="A56" s="601" t="s">
        <v>84</v>
      </c>
      <c r="B56" s="602"/>
      <c r="C56" s="602"/>
      <c r="D56" s="602"/>
      <c r="E56" s="602"/>
      <c r="F56" s="602"/>
      <c r="G56" s="602"/>
      <c r="H56" s="602"/>
      <c r="I56" s="603"/>
      <c r="J56" s="22">
        <v>124</v>
      </c>
      <c r="K56" s="383">
        <v>0</v>
      </c>
      <c r="L56" s="384"/>
      <c r="M56" s="610">
        <v>0</v>
      </c>
      <c r="N56" s="611"/>
      <c r="O56" s="610">
        <v>0</v>
      </c>
      <c r="P56" s="611"/>
      <c r="Q56" s="610">
        <v>0</v>
      </c>
      <c r="R56" s="611"/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0</v>
      </c>
      <c r="Z56" s="144">
        <v>0</v>
      </c>
      <c r="AA56" s="144">
        <v>0</v>
      </c>
      <c r="AB56" s="144">
        <v>0</v>
      </c>
      <c r="AC56" s="78"/>
    </row>
    <row r="57" spans="1:31" s="4" customFormat="1" ht="15" customHeight="1" x14ac:dyDescent="0.2">
      <c r="A57" s="604" t="s">
        <v>85</v>
      </c>
      <c r="B57" s="605"/>
      <c r="C57" s="605"/>
      <c r="D57" s="605"/>
      <c r="E57" s="605"/>
      <c r="F57" s="605"/>
      <c r="G57" s="605"/>
      <c r="H57" s="605"/>
      <c r="I57" s="606"/>
      <c r="J57" s="21">
        <v>125</v>
      </c>
      <c r="K57" s="383">
        <v>0</v>
      </c>
      <c r="L57" s="384"/>
      <c r="M57" s="612">
        <v>0</v>
      </c>
      <c r="N57" s="613"/>
      <c r="O57" s="612">
        <v>0</v>
      </c>
      <c r="P57" s="613"/>
      <c r="Q57" s="612">
        <v>0</v>
      </c>
      <c r="R57" s="613"/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5">
        <v>0</v>
      </c>
      <c r="AB57" s="145">
        <v>0</v>
      </c>
      <c r="AC57" s="78"/>
    </row>
    <row r="58" spans="1:31" s="4" customFormat="1" ht="15" customHeight="1" thickBot="1" x14ac:dyDescent="0.25">
      <c r="A58" s="607" t="s">
        <v>86</v>
      </c>
      <c r="B58" s="608"/>
      <c r="C58" s="608"/>
      <c r="D58" s="608"/>
      <c r="E58" s="608"/>
      <c r="F58" s="608"/>
      <c r="G58" s="608"/>
      <c r="H58" s="608"/>
      <c r="I58" s="609"/>
      <c r="J58" s="23">
        <v>126</v>
      </c>
      <c r="K58" s="616">
        <v>0</v>
      </c>
      <c r="L58" s="617"/>
      <c r="M58" s="614">
        <v>0</v>
      </c>
      <c r="N58" s="615"/>
      <c r="O58" s="614">
        <v>0</v>
      </c>
      <c r="P58" s="615"/>
      <c r="Q58" s="614">
        <v>0</v>
      </c>
      <c r="R58" s="615"/>
      <c r="S58" s="146">
        <v>0</v>
      </c>
      <c r="T58" s="146">
        <v>0</v>
      </c>
      <c r="U58" s="146">
        <v>0</v>
      </c>
      <c r="V58" s="146">
        <v>0</v>
      </c>
      <c r="W58" s="146">
        <v>0</v>
      </c>
      <c r="X58" s="146">
        <v>0</v>
      </c>
      <c r="Y58" s="146">
        <v>0</v>
      </c>
      <c r="Z58" s="146">
        <v>0</v>
      </c>
      <c r="AA58" s="146">
        <v>0</v>
      </c>
      <c r="AB58" s="146">
        <v>0</v>
      </c>
      <c r="AC58" s="78"/>
    </row>
    <row r="59" spans="1:31" s="4" customFormat="1" ht="15" customHeight="1" x14ac:dyDescent="0.2">
      <c r="A59" s="79"/>
      <c r="B59" s="79"/>
      <c r="C59" s="79"/>
      <c r="D59" s="79"/>
      <c r="E59" s="79"/>
      <c r="F59" s="79"/>
      <c r="G59" s="79"/>
      <c r="H59" s="79"/>
      <c r="I59" s="79"/>
      <c r="J59" s="80"/>
      <c r="K59" s="81"/>
      <c r="L59" s="81"/>
      <c r="M59" s="82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</row>
    <row r="60" spans="1:31" s="25" customFormat="1" ht="49.5" customHeight="1" x14ac:dyDescent="0.25">
      <c r="A60" s="462" t="s">
        <v>146</v>
      </c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56"/>
      <c r="AD60" s="24"/>
      <c r="AE60" s="24"/>
    </row>
    <row r="61" spans="1:31" s="25" customFormat="1" ht="13.5" customHeight="1" thickBot="1" x14ac:dyDescent="0.25">
      <c r="A61" s="84"/>
      <c r="B61" s="85"/>
      <c r="C61" s="85"/>
      <c r="D61" s="85"/>
      <c r="E61" s="85"/>
      <c r="F61" s="85"/>
      <c r="G61" s="85"/>
      <c r="H61" s="85"/>
      <c r="I61" s="85"/>
      <c r="J61" s="86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4"/>
      <c r="X61" s="84"/>
      <c r="Y61" s="84"/>
      <c r="Z61" s="84"/>
      <c r="AA61" s="84"/>
      <c r="AB61" s="84"/>
      <c r="AC61" s="84"/>
      <c r="AD61" s="496" t="s">
        <v>49</v>
      </c>
      <c r="AE61" s="24"/>
    </row>
    <row r="62" spans="1:31" s="25" customFormat="1" ht="66" customHeight="1" thickBot="1" x14ac:dyDescent="0.25">
      <c r="A62" s="464" t="s">
        <v>32</v>
      </c>
      <c r="B62" s="465"/>
      <c r="C62" s="465"/>
      <c r="D62" s="465"/>
      <c r="E62" s="465"/>
      <c r="F62" s="465"/>
      <c r="G62" s="465"/>
      <c r="H62" s="465"/>
      <c r="I62" s="465"/>
      <c r="J62" s="466"/>
      <c r="K62" s="473" t="s">
        <v>37</v>
      </c>
      <c r="L62" s="353"/>
      <c r="M62" s="166"/>
      <c r="N62" s="477" t="s">
        <v>82</v>
      </c>
      <c r="O62" s="478"/>
      <c r="P62" s="478"/>
      <c r="Q62" s="163" t="s">
        <v>135</v>
      </c>
      <c r="R62" s="164"/>
      <c r="S62" s="165"/>
      <c r="T62" s="166"/>
      <c r="U62" s="477" t="s">
        <v>136</v>
      </c>
      <c r="V62" s="477"/>
      <c r="W62" s="503" t="s">
        <v>74</v>
      </c>
      <c r="X62" s="353"/>
      <c r="Y62" s="353"/>
      <c r="Z62" s="353"/>
      <c r="AA62" s="353"/>
      <c r="AB62" s="354"/>
      <c r="AC62" s="40"/>
      <c r="AD62" s="497"/>
      <c r="AE62" s="24"/>
    </row>
    <row r="63" spans="1:31" s="25" customFormat="1" ht="15" customHeight="1" x14ac:dyDescent="0.2">
      <c r="A63" s="467"/>
      <c r="B63" s="468"/>
      <c r="C63" s="468"/>
      <c r="D63" s="468"/>
      <c r="E63" s="468"/>
      <c r="F63" s="468"/>
      <c r="G63" s="468"/>
      <c r="H63" s="468"/>
      <c r="I63" s="468"/>
      <c r="J63" s="469"/>
      <c r="K63" s="474"/>
      <c r="L63" s="475"/>
      <c r="M63" s="170"/>
      <c r="N63" s="479"/>
      <c r="O63" s="479"/>
      <c r="P63" s="479"/>
      <c r="Q63" s="167"/>
      <c r="R63" s="168"/>
      <c r="S63" s="169"/>
      <c r="T63" s="170"/>
      <c r="U63" s="501"/>
      <c r="V63" s="501"/>
      <c r="W63" s="474"/>
      <c r="X63" s="475"/>
      <c r="Y63" s="475"/>
      <c r="Z63" s="475"/>
      <c r="AA63" s="475"/>
      <c r="AB63" s="504"/>
      <c r="AC63" s="40"/>
      <c r="AD63" s="24"/>
      <c r="AE63" s="24"/>
    </row>
    <row r="64" spans="1:31" s="27" customFormat="1" ht="57" customHeight="1" thickBot="1" x14ac:dyDescent="0.25">
      <c r="A64" s="470"/>
      <c r="B64" s="471"/>
      <c r="C64" s="471"/>
      <c r="D64" s="471"/>
      <c r="E64" s="471"/>
      <c r="F64" s="471"/>
      <c r="G64" s="471"/>
      <c r="H64" s="471"/>
      <c r="I64" s="471"/>
      <c r="J64" s="472"/>
      <c r="K64" s="476"/>
      <c r="L64" s="356"/>
      <c r="M64" s="174"/>
      <c r="N64" s="480"/>
      <c r="O64" s="480"/>
      <c r="P64" s="480"/>
      <c r="Q64" s="171"/>
      <c r="R64" s="172"/>
      <c r="S64" s="173"/>
      <c r="T64" s="174"/>
      <c r="U64" s="502"/>
      <c r="V64" s="502"/>
      <c r="W64" s="476"/>
      <c r="X64" s="356"/>
      <c r="Y64" s="356"/>
      <c r="Z64" s="356"/>
      <c r="AA64" s="356"/>
      <c r="AB64" s="357"/>
      <c r="AC64" s="40"/>
      <c r="AD64" s="26"/>
      <c r="AE64" s="26"/>
    </row>
    <row r="65" spans="1:31" s="27" customFormat="1" ht="15" customHeight="1" thickBot="1" x14ac:dyDescent="0.25">
      <c r="A65" s="491">
        <v>0</v>
      </c>
      <c r="B65" s="492"/>
      <c r="C65" s="492"/>
      <c r="D65" s="492"/>
      <c r="E65" s="492"/>
      <c r="F65" s="492"/>
      <c r="G65" s="492"/>
      <c r="H65" s="492"/>
      <c r="I65" s="492"/>
      <c r="J65" s="493"/>
      <c r="K65" s="539">
        <v>1</v>
      </c>
      <c r="L65" s="350"/>
      <c r="M65" s="461"/>
      <c r="N65" s="460">
        <v>2</v>
      </c>
      <c r="O65" s="350"/>
      <c r="P65" s="461"/>
      <c r="Q65" s="175">
        <v>3</v>
      </c>
      <c r="R65" s="176"/>
      <c r="S65" s="176"/>
      <c r="T65" s="177"/>
      <c r="U65" s="494">
        <v>4</v>
      </c>
      <c r="V65" s="177"/>
      <c r="W65" s="494">
        <v>5</v>
      </c>
      <c r="X65" s="176"/>
      <c r="Y65" s="176"/>
      <c r="Z65" s="176"/>
      <c r="AA65" s="176"/>
      <c r="AB65" s="495"/>
      <c r="AC65" s="54"/>
      <c r="AD65" s="26"/>
      <c r="AE65" s="26"/>
    </row>
    <row r="66" spans="1:31" s="27" customFormat="1" ht="57" customHeight="1" thickBot="1" x14ac:dyDescent="0.25">
      <c r="A66" s="31" t="s">
        <v>92</v>
      </c>
      <c r="B66" s="557" t="s">
        <v>61</v>
      </c>
      <c r="C66" s="558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  <c r="AB66" s="559"/>
      <c r="AC66" s="57"/>
      <c r="AD66" s="26"/>
      <c r="AE66" s="26"/>
    </row>
    <row r="67" spans="1:31" s="27" customFormat="1" ht="23.25" customHeight="1" x14ac:dyDescent="0.2">
      <c r="A67" s="281"/>
      <c r="B67" s="282"/>
      <c r="C67" s="282"/>
      <c r="D67" s="282"/>
      <c r="E67" s="282"/>
      <c r="F67" s="282"/>
      <c r="G67" s="282"/>
      <c r="H67" s="282"/>
      <c r="I67" s="283"/>
      <c r="J67" s="32" t="s">
        <v>96</v>
      </c>
      <c r="K67" s="284"/>
      <c r="L67" s="285"/>
      <c r="M67" s="286"/>
      <c r="N67" s="302"/>
      <c r="O67" s="303"/>
      <c r="P67" s="304"/>
      <c r="Q67" s="178">
        <v>0</v>
      </c>
      <c r="R67" s="179"/>
      <c r="S67" s="180"/>
      <c r="T67" s="181"/>
      <c r="U67" s="551"/>
      <c r="V67" s="552"/>
      <c r="W67" s="412"/>
      <c r="X67" s="413"/>
      <c r="Y67" s="413"/>
      <c r="Z67" s="413"/>
      <c r="AA67" s="413"/>
      <c r="AB67" s="414"/>
      <c r="AC67" s="58"/>
      <c r="AD67" s="26"/>
      <c r="AE67" s="26"/>
    </row>
    <row r="68" spans="1:31" s="27" customFormat="1" ht="23.25" customHeight="1" x14ac:dyDescent="0.2">
      <c r="A68" s="204"/>
      <c r="B68" s="205"/>
      <c r="C68" s="205"/>
      <c r="D68" s="205"/>
      <c r="E68" s="205"/>
      <c r="F68" s="205"/>
      <c r="G68" s="205"/>
      <c r="H68" s="205"/>
      <c r="I68" s="206"/>
      <c r="J68" s="33" t="s">
        <v>97</v>
      </c>
      <c r="K68" s="207"/>
      <c r="L68" s="208"/>
      <c r="M68" s="209"/>
      <c r="N68" s="213"/>
      <c r="O68" s="214"/>
      <c r="P68" s="215"/>
      <c r="Q68" s="182">
        <v>0</v>
      </c>
      <c r="R68" s="183"/>
      <c r="S68" s="184"/>
      <c r="T68" s="185"/>
      <c r="U68" s="553"/>
      <c r="V68" s="554"/>
      <c r="W68" s="453"/>
      <c r="X68" s="454"/>
      <c r="Y68" s="454"/>
      <c r="Z68" s="454"/>
      <c r="AA68" s="454"/>
      <c r="AB68" s="455"/>
      <c r="AC68" s="58"/>
      <c r="AD68" s="26"/>
      <c r="AE68" s="26"/>
    </row>
    <row r="69" spans="1:31" s="27" customFormat="1" ht="23.25" customHeight="1" x14ac:dyDescent="0.2">
      <c r="A69" s="204"/>
      <c r="B69" s="205"/>
      <c r="C69" s="205"/>
      <c r="D69" s="205"/>
      <c r="E69" s="205"/>
      <c r="F69" s="205"/>
      <c r="G69" s="205"/>
      <c r="H69" s="205"/>
      <c r="I69" s="206"/>
      <c r="J69" s="33" t="s">
        <v>98</v>
      </c>
      <c r="K69" s="207"/>
      <c r="L69" s="208"/>
      <c r="M69" s="209"/>
      <c r="N69" s="213"/>
      <c r="O69" s="214"/>
      <c r="P69" s="215"/>
      <c r="Q69" s="182">
        <v>0</v>
      </c>
      <c r="R69" s="183"/>
      <c r="S69" s="184"/>
      <c r="T69" s="185"/>
      <c r="U69" s="553"/>
      <c r="V69" s="554"/>
      <c r="W69" s="453"/>
      <c r="X69" s="454"/>
      <c r="Y69" s="454"/>
      <c r="Z69" s="454"/>
      <c r="AA69" s="454"/>
      <c r="AB69" s="455"/>
      <c r="AC69" s="58"/>
      <c r="AD69" s="26"/>
      <c r="AE69" s="26"/>
    </row>
    <row r="70" spans="1:31" s="25" customFormat="1" ht="23.25" customHeight="1" x14ac:dyDescent="0.2">
      <c r="A70" s="204"/>
      <c r="B70" s="205"/>
      <c r="C70" s="205"/>
      <c r="D70" s="205"/>
      <c r="E70" s="205"/>
      <c r="F70" s="205"/>
      <c r="G70" s="205"/>
      <c r="H70" s="205"/>
      <c r="I70" s="206"/>
      <c r="J70" s="33" t="s">
        <v>99</v>
      </c>
      <c r="K70" s="207"/>
      <c r="L70" s="208"/>
      <c r="M70" s="209"/>
      <c r="N70" s="213"/>
      <c r="O70" s="214"/>
      <c r="P70" s="215"/>
      <c r="Q70" s="182">
        <v>0</v>
      </c>
      <c r="R70" s="183"/>
      <c r="S70" s="184"/>
      <c r="T70" s="185"/>
      <c r="U70" s="553"/>
      <c r="V70" s="554"/>
      <c r="W70" s="453"/>
      <c r="X70" s="454"/>
      <c r="Y70" s="454"/>
      <c r="Z70" s="454"/>
      <c r="AA70" s="454"/>
      <c r="AB70" s="455"/>
      <c r="AC70" s="58"/>
      <c r="AD70" s="24"/>
      <c r="AE70" s="24"/>
    </row>
    <row r="71" spans="1:31" s="27" customFormat="1" ht="23.25" customHeight="1" thickBot="1" x14ac:dyDescent="0.25">
      <c r="A71" s="287"/>
      <c r="B71" s="288"/>
      <c r="C71" s="288"/>
      <c r="D71" s="288"/>
      <c r="E71" s="288"/>
      <c r="F71" s="288"/>
      <c r="G71" s="288"/>
      <c r="H71" s="288"/>
      <c r="I71" s="289"/>
      <c r="J71" s="34" t="s">
        <v>100</v>
      </c>
      <c r="K71" s="290"/>
      <c r="L71" s="291"/>
      <c r="M71" s="292"/>
      <c r="N71" s="293"/>
      <c r="O71" s="294"/>
      <c r="P71" s="295"/>
      <c r="Q71" s="150">
        <v>0</v>
      </c>
      <c r="R71" s="186"/>
      <c r="S71" s="152"/>
      <c r="T71" s="153"/>
      <c r="U71" s="555"/>
      <c r="V71" s="556"/>
      <c r="W71" s="456"/>
      <c r="X71" s="457"/>
      <c r="Y71" s="457"/>
      <c r="Z71" s="457"/>
      <c r="AA71" s="457"/>
      <c r="AB71" s="458"/>
      <c r="AC71" s="58"/>
      <c r="AD71" s="26"/>
      <c r="AE71" s="26"/>
    </row>
    <row r="72" spans="1:31" s="27" customFormat="1" ht="30" customHeight="1" thickBot="1" x14ac:dyDescent="0.25">
      <c r="A72" s="35" t="s">
        <v>93</v>
      </c>
      <c r="B72" s="210" t="s">
        <v>62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2"/>
      <c r="AC72" s="59"/>
      <c r="AD72" s="26"/>
      <c r="AE72" s="26"/>
    </row>
    <row r="73" spans="1:31" s="27" customFormat="1" ht="23.25" customHeight="1" x14ac:dyDescent="0.2">
      <c r="A73" s="281">
        <v>3</v>
      </c>
      <c r="B73" s="282"/>
      <c r="C73" s="282"/>
      <c r="D73" s="282"/>
      <c r="E73" s="282"/>
      <c r="F73" s="282"/>
      <c r="G73" s="282"/>
      <c r="H73" s="282"/>
      <c r="I73" s="283"/>
      <c r="J73" s="32" t="s">
        <v>101</v>
      </c>
      <c r="K73" s="284"/>
      <c r="L73" s="285"/>
      <c r="M73" s="286"/>
      <c r="N73" s="302"/>
      <c r="O73" s="303"/>
      <c r="P73" s="304"/>
      <c r="Q73" s="178">
        <v>0</v>
      </c>
      <c r="R73" s="179"/>
      <c r="S73" s="180"/>
      <c r="T73" s="181"/>
      <c r="U73" s="278"/>
      <c r="V73" s="279"/>
      <c r="W73" s="278"/>
      <c r="X73" s="326"/>
      <c r="Y73" s="326"/>
      <c r="Z73" s="326"/>
      <c r="AA73" s="326"/>
      <c r="AB73" s="327"/>
      <c r="AC73" s="58"/>
      <c r="AD73" s="26"/>
      <c r="AE73" s="26"/>
    </row>
    <row r="74" spans="1:31" s="27" customFormat="1" ht="23.25" customHeight="1" x14ac:dyDescent="0.2">
      <c r="A74" s="204"/>
      <c r="B74" s="205"/>
      <c r="C74" s="205"/>
      <c r="D74" s="205"/>
      <c r="E74" s="205"/>
      <c r="F74" s="205"/>
      <c r="G74" s="205"/>
      <c r="H74" s="205"/>
      <c r="I74" s="206"/>
      <c r="J74" s="33" t="s">
        <v>102</v>
      </c>
      <c r="K74" s="207"/>
      <c r="L74" s="208"/>
      <c r="M74" s="209"/>
      <c r="N74" s="213"/>
      <c r="O74" s="214"/>
      <c r="P74" s="215"/>
      <c r="Q74" s="182">
        <v>0</v>
      </c>
      <c r="R74" s="280"/>
      <c r="S74" s="184"/>
      <c r="T74" s="185"/>
      <c r="U74" s="320"/>
      <c r="V74" s="321"/>
      <c r="W74" s="320"/>
      <c r="X74" s="322"/>
      <c r="Y74" s="322"/>
      <c r="Z74" s="322"/>
      <c r="AA74" s="322"/>
      <c r="AB74" s="323"/>
      <c r="AC74" s="58"/>
      <c r="AD74" s="26"/>
      <c r="AE74" s="26"/>
    </row>
    <row r="75" spans="1:31" s="27" customFormat="1" ht="23.25" customHeight="1" x14ac:dyDescent="0.2">
      <c r="A75" s="204">
        <v>3</v>
      </c>
      <c r="B75" s="205"/>
      <c r="C75" s="205"/>
      <c r="D75" s="205"/>
      <c r="E75" s="205"/>
      <c r="F75" s="205"/>
      <c r="G75" s="205"/>
      <c r="H75" s="205"/>
      <c r="I75" s="206"/>
      <c r="J75" s="33" t="s">
        <v>103</v>
      </c>
      <c r="K75" s="207"/>
      <c r="L75" s="208"/>
      <c r="M75" s="209"/>
      <c r="N75" s="213"/>
      <c r="O75" s="214"/>
      <c r="P75" s="215"/>
      <c r="Q75" s="182">
        <v>0</v>
      </c>
      <c r="R75" s="280"/>
      <c r="S75" s="184"/>
      <c r="T75" s="185"/>
      <c r="U75" s="320"/>
      <c r="V75" s="321"/>
      <c r="W75" s="320"/>
      <c r="X75" s="322"/>
      <c r="Y75" s="322"/>
      <c r="Z75" s="322"/>
      <c r="AA75" s="322"/>
      <c r="AB75" s="323"/>
      <c r="AC75" s="58"/>
      <c r="AD75" s="26"/>
      <c r="AE75" s="26"/>
    </row>
    <row r="76" spans="1:31" s="27" customFormat="1" ht="23.25" customHeight="1" x14ac:dyDescent="0.2">
      <c r="A76" s="204" t="s">
        <v>147</v>
      </c>
      <c r="B76" s="205"/>
      <c r="C76" s="205"/>
      <c r="D76" s="205"/>
      <c r="E76" s="205"/>
      <c r="F76" s="205"/>
      <c r="G76" s="205"/>
      <c r="H76" s="205"/>
      <c r="I76" s="206"/>
      <c r="J76" s="33" t="s">
        <v>104</v>
      </c>
      <c r="K76" s="207"/>
      <c r="L76" s="208"/>
      <c r="M76" s="209"/>
      <c r="N76" s="213"/>
      <c r="O76" s="214"/>
      <c r="P76" s="215"/>
      <c r="Q76" s="182">
        <v>0</v>
      </c>
      <c r="R76" s="280"/>
      <c r="S76" s="184"/>
      <c r="T76" s="185"/>
      <c r="U76" s="320"/>
      <c r="V76" s="321"/>
      <c r="W76" s="320"/>
      <c r="X76" s="322"/>
      <c r="Y76" s="322"/>
      <c r="Z76" s="322"/>
      <c r="AA76" s="322"/>
      <c r="AB76" s="323"/>
      <c r="AC76" s="58"/>
      <c r="AD76" s="26"/>
      <c r="AE76" s="26"/>
    </row>
    <row r="77" spans="1:31" s="27" customFormat="1" ht="23.25" customHeight="1" thickBot="1" x14ac:dyDescent="0.25">
      <c r="A77" s="287"/>
      <c r="B77" s="288"/>
      <c r="C77" s="288"/>
      <c r="D77" s="288"/>
      <c r="E77" s="288"/>
      <c r="F77" s="288"/>
      <c r="G77" s="288"/>
      <c r="H77" s="288"/>
      <c r="I77" s="289"/>
      <c r="J77" s="34" t="s">
        <v>105</v>
      </c>
      <c r="K77" s="290"/>
      <c r="L77" s="291"/>
      <c r="M77" s="292"/>
      <c r="N77" s="293"/>
      <c r="O77" s="294"/>
      <c r="P77" s="295"/>
      <c r="Q77" s="150">
        <v>0</v>
      </c>
      <c r="R77" s="151"/>
      <c r="S77" s="152"/>
      <c r="T77" s="153"/>
      <c r="U77" s="296"/>
      <c r="V77" s="297"/>
      <c r="W77" s="296"/>
      <c r="X77" s="328"/>
      <c r="Y77" s="328"/>
      <c r="Z77" s="328"/>
      <c r="AA77" s="328"/>
      <c r="AB77" s="329"/>
      <c r="AC77" s="58"/>
      <c r="AD77" s="26"/>
      <c r="AE77" s="26"/>
    </row>
    <row r="78" spans="1:31" s="27" customFormat="1" ht="30" customHeight="1" thickBot="1" x14ac:dyDescent="0.25">
      <c r="A78" s="35" t="s">
        <v>94</v>
      </c>
      <c r="B78" s="210" t="s">
        <v>126</v>
      </c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5"/>
      <c r="AC78" s="57"/>
      <c r="AD78" s="26"/>
      <c r="AE78" s="26"/>
    </row>
    <row r="79" spans="1:31" s="27" customFormat="1" ht="23.25" customHeight="1" x14ac:dyDescent="0.2">
      <c r="A79" s="281"/>
      <c r="B79" s="282"/>
      <c r="C79" s="282"/>
      <c r="D79" s="282"/>
      <c r="E79" s="282"/>
      <c r="F79" s="282"/>
      <c r="G79" s="282"/>
      <c r="H79" s="282"/>
      <c r="I79" s="283"/>
      <c r="J79" s="32" t="s">
        <v>106</v>
      </c>
      <c r="K79" s="284"/>
      <c r="L79" s="285"/>
      <c r="M79" s="286"/>
      <c r="N79" s="302"/>
      <c r="O79" s="303"/>
      <c r="P79" s="304"/>
      <c r="Q79" s="178">
        <v>0</v>
      </c>
      <c r="R79" s="179"/>
      <c r="S79" s="180"/>
      <c r="T79" s="181"/>
      <c r="U79" s="278"/>
      <c r="V79" s="279"/>
      <c r="W79" s="278"/>
      <c r="X79" s="326"/>
      <c r="Y79" s="326"/>
      <c r="Z79" s="326"/>
      <c r="AA79" s="326"/>
      <c r="AB79" s="327"/>
      <c r="AC79" s="58"/>
      <c r="AD79" s="26"/>
      <c r="AE79" s="26"/>
    </row>
    <row r="80" spans="1:31" s="27" customFormat="1" ht="23.25" customHeight="1" x14ac:dyDescent="0.2">
      <c r="A80" s="204"/>
      <c r="B80" s="205"/>
      <c r="C80" s="205"/>
      <c r="D80" s="205"/>
      <c r="E80" s="205"/>
      <c r="F80" s="205"/>
      <c r="G80" s="205"/>
      <c r="H80" s="205"/>
      <c r="I80" s="206"/>
      <c r="J80" s="33" t="s">
        <v>107</v>
      </c>
      <c r="K80" s="207"/>
      <c r="L80" s="208"/>
      <c r="M80" s="209"/>
      <c r="N80" s="213"/>
      <c r="O80" s="214"/>
      <c r="P80" s="215"/>
      <c r="Q80" s="182">
        <v>0</v>
      </c>
      <c r="R80" s="280"/>
      <c r="S80" s="184"/>
      <c r="T80" s="185"/>
      <c r="U80" s="320"/>
      <c r="V80" s="321"/>
      <c r="W80" s="320"/>
      <c r="X80" s="322"/>
      <c r="Y80" s="322"/>
      <c r="Z80" s="322"/>
      <c r="AA80" s="322"/>
      <c r="AB80" s="323"/>
      <c r="AC80" s="58"/>
      <c r="AD80" s="26"/>
      <c r="AE80" s="26"/>
    </row>
    <row r="81" spans="1:31" s="27" customFormat="1" ht="23.25" customHeight="1" x14ac:dyDescent="0.2">
      <c r="A81" s="204"/>
      <c r="B81" s="205"/>
      <c r="C81" s="205"/>
      <c r="D81" s="205"/>
      <c r="E81" s="205"/>
      <c r="F81" s="205"/>
      <c r="G81" s="205"/>
      <c r="H81" s="205"/>
      <c r="I81" s="206"/>
      <c r="J81" s="33" t="s">
        <v>108</v>
      </c>
      <c r="K81" s="207"/>
      <c r="L81" s="208"/>
      <c r="M81" s="209"/>
      <c r="N81" s="213"/>
      <c r="O81" s="214"/>
      <c r="P81" s="215"/>
      <c r="Q81" s="182">
        <v>0</v>
      </c>
      <c r="R81" s="280"/>
      <c r="S81" s="184"/>
      <c r="T81" s="185"/>
      <c r="U81" s="320"/>
      <c r="V81" s="321"/>
      <c r="W81" s="320"/>
      <c r="X81" s="322"/>
      <c r="Y81" s="322"/>
      <c r="Z81" s="322"/>
      <c r="AA81" s="322"/>
      <c r="AB81" s="323"/>
      <c r="AC81" s="58"/>
      <c r="AD81" s="26"/>
      <c r="AE81" s="26"/>
    </row>
    <row r="82" spans="1:31" s="25" customFormat="1" ht="23.25" customHeight="1" thickBot="1" x14ac:dyDescent="0.25">
      <c r="A82" s="287"/>
      <c r="B82" s="288"/>
      <c r="C82" s="288"/>
      <c r="D82" s="288"/>
      <c r="E82" s="288"/>
      <c r="F82" s="288"/>
      <c r="G82" s="288"/>
      <c r="H82" s="288"/>
      <c r="I82" s="289"/>
      <c r="J82" s="36" t="s">
        <v>118</v>
      </c>
      <c r="K82" s="207"/>
      <c r="L82" s="208"/>
      <c r="M82" s="209"/>
      <c r="N82" s="293"/>
      <c r="O82" s="294"/>
      <c r="P82" s="295"/>
      <c r="Q82" s="150">
        <v>0</v>
      </c>
      <c r="R82" s="151"/>
      <c r="S82" s="152"/>
      <c r="T82" s="153"/>
      <c r="U82" s="296"/>
      <c r="V82" s="297"/>
      <c r="W82" s="296"/>
      <c r="X82" s="328"/>
      <c r="Y82" s="328"/>
      <c r="Z82" s="328"/>
      <c r="AA82" s="328"/>
      <c r="AB82" s="329"/>
      <c r="AC82" s="58"/>
      <c r="AD82" s="24"/>
      <c r="AE82" s="24"/>
    </row>
    <row r="83" spans="1:31" s="27" customFormat="1" ht="24.95" customHeight="1" thickBot="1" x14ac:dyDescent="0.25">
      <c r="A83" s="566" t="s">
        <v>125</v>
      </c>
      <c r="B83" s="567"/>
      <c r="C83" s="567"/>
      <c r="D83" s="567"/>
      <c r="E83" s="567"/>
      <c r="F83" s="567"/>
      <c r="G83" s="567"/>
      <c r="H83" s="567"/>
      <c r="I83" s="568"/>
      <c r="J83" s="37" t="s">
        <v>119</v>
      </c>
      <c r="K83" s="447"/>
      <c r="L83" s="448"/>
      <c r="M83" s="448"/>
      <c r="N83" s="448"/>
      <c r="O83" s="448"/>
      <c r="P83" s="448"/>
      <c r="Q83" s="154">
        <f>Q67+Q68+Q69+Q70+Q71+Q73+Q74+Q75+Q76+Q77+Q79+Q80+Q81+Q82</f>
        <v>0</v>
      </c>
      <c r="R83" s="155"/>
      <c r="S83" s="155"/>
      <c r="T83" s="156"/>
      <c r="U83" s="445"/>
      <c r="V83" s="445"/>
      <c r="W83" s="445"/>
      <c r="X83" s="445"/>
      <c r="Y83" s="445"/>
      <c r="Z83" s="445"/>
      <c r="AA83" s="445"/>
      <c r="AB83" s="446"/>
      <c r="AC83" s="60"/>
      <c r="AD83" s="26"/>
      <c r="AE83" s="26"/>
    </row>
    <row r="84" spans="1:31" s="27" customFormat="1" ht="30" customHeight="1" thickBot="1" x14ac:dyDescent="0.25">
      <c r="A84" s="38" t="s">
        <v>95</v>
      </c>
      <c r="B84" s="450" t="s">
        <v>139</v>
      </c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2"/>
      <c r="AC84" s="61"/>
      <c r="AD84" s="26"/>
      <c r="AE84" s="26"/>
    </row>
    <row r="85" spans="1:31" s="27" customFormat="1" ht="23.25" customHeight="1" x14ac:dyDescent="0.2">
      <c r="A85" s="281"/>
      <c r="B85" s="282"/>
      <c r="C85" s="282"/>
      <c r="D85" s="282"/>
      <c r="E85" s="282"/>
      <c r="F85" s="282"/>
      <c r="G85" s="282"/>
      <c r="H85" s="282"/>
      <c r="I85" s="283"/>
      <c r="J85" s="32" t="s">
        <v>109</v>
      </c>
      <c r="K85" s="284"/>
      <c r="L85" s="285"/>
      <c r="M85" s="286"/>
      <c r="N85" s="302"/>
      <c r="O85" s="303"/>
      <c r="P85" s="304"/>
      <c r="Q85" s="178">
        <v>0</v>
      </c>
      <c r="R85" s="179"/>
      <c r="S85" s="180"/>
      <c r="T85" s="181"/>
      <c r="U85" s="278"/>
      <c r="V85" s="279"/>
      <c r="W85" s="278"/>
      <c r="X85" s="326"/>
      <c r="Y85" s="326"/>
      <c r="Z85" s="326"/>
      <c r="AA85" s="326"/>
      <c r="AB85" s="327"/>
      <c r="AC85" s="58"/>
      <c r="AD85" s="26"/>
      <c r="AE85" s="26"/>
    </row>
    <row r="86" spans="1:31" s="27" customFormat="1" ht="23.25" customHeight="1" x14ac:dyDescent="0.2">
      <c r="A86" s="204"/>
      <c r="B86" s="205"/>
      <c r="C86" s="205"/>
      <c r="D86" s="205"/>
      <c r="E86" s="205"/>
      <c r="F86" s="205"/>
      <c r="G86" s="205"/>
      <c r="H86" s="205"/>
      <c r="I86" s="206"/>
      <c r="J86" s="33" t="s">
        <v>110</v>
      </c>
      <c r="K86" s="207"/>
      <c r="L86" s="208"/>
      <c r="M86" s="209"/>
      <c r="N86" s="213"/>
      <c r="O86" s="214"/>
      <c r="P86" s="215"/>
      <c r="Q86" s="182">
        <v>0</v>
      </c>
      <c r="R86" s="280"/>
      <c r="S86" s="184"/>
      <c r="T86" s="185"/>
      <c r="U86" s="320"/>
      <c r="V86" s="321"/>
      <c r="W86" s="320"/>
      <c r="X86" s="322"/>
      <c r="Y86" s="322"/>
      <c r="Z86" s="322"/>
      <c r="AA86" s="322"/>
      <c r="AB86" s="323"/>
      <c r="AC86" s="58"/>
      <c r="AD86" s="26"/>
      <c r="AE86" s="26"/>
    </row>
    <row r="87" spans="1:31" ht="23.25" customHeight="1" x14ac:dyDescent="0.2">
      <c r="A87" s="204"/>
      <c r="B87" s="205"/>
      <c r="C87" s="205"/>
      <c r="D87" s="205"/>
      <c r="E87" s="205"/>
      <c r="F87" s="205"/>
      <c r="G87" s="205"/>
      <c r="H87" s="205"/>
      <c r="I87" s="206"/>
      <c r="J87" s="33" t="s">
        <v>111</v>
      </c>
      <c r="K87" s="207"/>
      <c r="L87" s="208"/>
      <c r="M87" s="209"/>
      <c r="N87" s="213"/>
      <c r="O87" s="214"/>
      <c r="P87" s="215"/>
      <c r="Q87" s="182">
        <v>0</v>
      </c>
      <c r="R87" s="280"/>
      <c r="S87" s="184"/>
      <c r="T87" s="185"/>
      <c r="U87" s="320"/>
      <c r="V87" s="321"/>
      <c r="W87" s="320"/>
      <c r="X87" s="322"/>
      <c r="Y87" s="322"/>
      <c r="Z87" s="322"/>
      <c r="AA87" s="322"/>
      <c r="AB87" s="323"/>
      <c r="AC87" s="58"/>
    </row>
    <row r="88" spans="1:31" s="4" customFormat="1" ht="23.25" customHeight="1" thickBot="1" x14ac:dyDescent="0.25">
      <c r="A88" s="287"/>
      <c r="B88" s="288"/>
      <c r="C88" s="288"/>
      <c r="D88" s="288"/>
      <c r="E88" s="288"/>
      <c r="F88" s="288"/>
      <c r="G88" s="288"/>
      <c r="H88" s="288"/>
      <c r="I88" s="289"/>
      <c r="J88" s="34" t="s">
        <v>112</v>
      </c>
      <c r="K88" s="290"/>
      <c r="L88" s="291"/>
      <c r="M88" s="292"/>
      <c r="N88" s="293"/>
      <c r="O88" s="294"/>
      <c r="P88" s="295"/>
      <c r="Q88" s="150">
        <v>0</v>
      </c>
      <c r="R88" s="151"/>
      <c r="S88" s="152"/>
      <c r="T88" s="153"/>
      <c r="U88" s="296"/>
      <c r="V88" s="297"/>
      <c r="W88" s="296"/>
      <c r="X88" s="328"/>
      <c r="Y88" s="328"/>
      <c r="Z88" s="328"/>
      <c r="AA88" s="328"/>
      <c r="AB88" s="329"/>
      <c r="AC88" s="58"/>
    </row>
    <row r="89" spans="1:31" s="4" customFormat="1" ht="1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31" s="4" customFormat="1" ht="15" customHeight="1" x14ac:dyDescent="0.2">
      <c r="A90" s="87"/>
      <c r="B90" s="87"/>
      <c r="C90" s="87"/>
      <c r="D90" s="449" t="s">
        <v>83</v>
      </c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87"/>
      <c r="Y90" s="87"/>
      <c r="Z90" s="87"/>
      <c r="AA90" s="87"/>
      <c r="AB90" s="87"/>
      <c r="AC90" s="87"/>
    </row>
    <row r="91" spans="1:31" s="4" customFormat="1" ht="15" customHeight="1" thickBot="1" x14ac:dyDescent="0.2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</row>
    <row r="92" spans="1:31" ht="30" customHeight="1" thickBot="1" x14ac:dyDescent="0.25">
      <c r="A92" s="87"/>
      <c r="B92" s="87"/>
      <c r="C92" s="305" t="s">
        <v>143</v>
      </c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7"/>
      <c r="Y92" s="87"/>
      <c r="Z92" s="87"/>
      <c r="AA92" s="108"/>
      <c r="AB92" s="108"/>
      <c r="AC92" s="87"/>
    </row>
    <row r="93" spans="1:31" s="16" customFormat="1" ht="15" customHeight="1" x14ac:dyDescent="0.2">
      <c r="A93" s="89"/>
      <c r="B93" s="89"/>
      <c r="C93" s="266" t="s">
        <v>13</v>
      </c>
      <c r="D93" s="267"/>
      <c r="E93" s="267"/>
      <c r="F93" s="267"/>
      <c r="G93" s="267"/>
      <c r="H93" s="267"/>
      <c r="I93" s="267"/>
      <c r="J93" s="267"/>
      <c r="K93" s="267"/>
      <c r="L93" s="268"/>
      <c r="M93" s="276" t="s">
        <v>68</v>
      </c>
      <c r="N93" s="267"/>
      <c r="O93" s="268"/>
      <c r="P93" s="308"/>
      <c r="Q93" s="309"/>
      <c r="R93" s="310"/>
      <c r="S93" s="314" t="s">
        <v>21</v>
      </c>
      <c r="T93" s="315"/>
      <c r="U93" s="315"/>
      <c r="V93" s="315"/>
      <c r="W93" s="315"/>
      <c r="X93" s="316"/>
      <c r="Y93" s="89"/>
      <c r="Z93" s="89"/>
      <c r="AA93" s="109"/>
      <c r="AB93" s="109"/>
      <c r="AC93" s="89"/>
    </row>
    <row r="94" spans="1:31" s="16" customFormat="1" ht="37.5" customHeight="1" thickBot="1" x14ac:dyDescent="0.25">
      <c r="A94" s="89"/>
      <c r="B94" s="89"/>
      <c r="C94" s="269"/>
      <c r="D94" s="270"/>
      <c r="E94" s="270"/>
      <c r="F94" s="270"/>
      <c r="G94" s="270"/>
      <c r="H94" s="270"/>
      <c r="I94" s="270"/>
      <c r="J94" s="270"/>
      <c r="K94" s="270"/>
      <c r="L94" s="271"/>
      <c r="M94" s="277"/>
      <c r="N94" s="270"/>
      <c r="O94" s="271"/>
      <c r="P94" s="311"/>
      <c r="Q94" s="312"/>
      <c r="R94" s="313"/>
      <c r="S94" s="272" t="s">
        <v>22</v>
      </c>
      <c r="T94" s="273"/>
      <c r="U94" s="274"/>
      <c r="V94" s="272" t="s">
        <v>31</v>
      </c>
      <c r="W94" s="273"/>
      <c r="X94" s="275"/>
      <c r="Y94" s="89"/>
      <c r="Z94" s="89"/>
      <c r="AA94" s="109"/>
      <c r="AB94" s="109"/>
      <c r="AC94" s="89"/>
    </row>
    <row r="95" spans="1:31" s="91" customFormat="1" ht="15" customHeight="1" thickBot="1" x14ac:dyDescent="0.25">
      <c r="A95" s="92"/>
      <c r="B95" s="92"/>
      <c r="C95" s="592" t="s">
        <v>5</v>
      </c>
      <c r="D95" s="593"/>
      <c r="E95" s="593"/>
      <c r="F95" s="593"/>
      <c r="G95" s="593"/>
      <c r="H95" s="593"/>
      <c r="I95" s="593"/>
      <c r="J95" s="593"/>
      <c r="K95" s="593"/>
      <c r="L95" s="594"/>
      <c r="M95" s="330" t="s">
        <v>23</v>
      </c>
      <c r="N95" s="331"/>
      <c r="O95" s="332"/>
      <c r="P95" s="317">
        <v>2</v>
      </c>
      <c r="Q95" s="318"/>
      <c r="R95" s="342"/>
      <c r="S95" s="317">
        <v>3</v>
      </c>
      <c r="T95" s="318"/>
      <c r="U95" s="342"/>
      <c r="V95" s="317">
        <v>4</v>
      </c>
      <c r="W95" s="318"/>
      <c r="X95" s="319"/>
      <c r="Y95" s="92"/>
      <c r="Z95" s="92"/>
      <c r="AA95" s="110"/>
      <c r="AB95" s="110"/>
      <c r="AC95" s="92"/>
    </row>
    <row r="96" spans="1:31" ht="15" customHeight="1" x14ac:dyDescent="0.2">
      <c r="A96" s="87"/>
      <c r="B96" s="87"/>
      <c r="C96" s="298" t="s">
        <v>63</v>
      </c>
      <c r="D96" s="299"/>
      <c r="E96" s="299"/>
      <c r="F96" s="299"/>
      <c r="G96" s="299"/>
      <c r="H96" s="299"/>
      <c r="I96" s="299"/>
      <c r="J96" s="299"/>
      <c r="K96" s="299"/>
      <c r="L96" s="111">
        <v>301</v>
      </c>
      <c r="M96" s="588">
        <f>M34+K40+M54+SUM(M51:M53)</f>
        <v>0</v>
      </c>
      <c r="N96" s="588"/>
      <c r="O96" s="589"/>
      <c r="P96" s="578"/>
      <c r="Q96" s="579"/>
      <c r="R96" s="580"/>
      <c r="S96" s="575">
        <v>27</v>
      </c>
      <c r="T96" s="576"/>
      <c r="U96" s="577"/>
      <c r="V96" s="569">
        <f>M96*S96*1000</f>
        <v>0</v>
      </c>
      <c r="W96" s="570"/>
      <c r="X96" s="571"/>
      <c r="Y96" s="87"/>
      <c r="Z96" s="87"/>
      <c r="AA96" s="108"/>
      <c r="AB96" s="108"/>
      <c r="AC96" s="87"/>
    </row>
    <row r="97" spans="1:29" ht="15" customHeight="1" x14ac:dyDescent="0.2">
      <c r="A97" s="87"/>
      <c r="B97" s="87"/>
      <c r="C97" s="300" t="s">
        <v>2</v>
      </c>
      <c r="D97" s="301"/>
      <c r="E97" s="301"/>
      <c r="F97" s="301"/>
      <c r="G97" s="301"/>
      <c r="H97" s="301"/>
      <c r="I97" s="301"/>
      <c r="J97" s="301"/>
      <c r="K97" s="301"/>
      <c r="L97" s="112">
        <v>302</v>
      </c>
      <c r="M97" s="238">
        <f>S34+K41+S54+SUM(S51:S53)</f>
        <v>0</v>
      </c>
      <c r="N97" s="238"/>
      <c r="O97" s="239"/>
      <c r="P97" s="581"/>
      <c r="Q97" s="582"/>
      <c r="R97" s="583"/>
      <c r="S97" s="262">
        <v>20</v>
      </c>
      <c r="T97" s="263"/>
      <c r="U97" s="264"/>
      <c r="V97" s="256">
        <f t="shared" ref="V97:V108" si="1">M97*S97*1000</f>
        <v>0</v>
      </c>
      <c r="W97" s="257"/>
      <c r="X97" s="258"/>
      <c r="Y97" s="87"/>
      <c r="Z97" s="87"/>
      <c r="AA97" s="108"/>
      <c r="AB97" s="108"/>
      <c r="AC97" s="87"/>
    </row>
    <row r="98" spans="1:29" ht="15" customHeight="1" x14ac:dyDescent="0.2">
      <c r="A98" s="87"/>
      <c r="B98" s="87"/>
      <c r="C98" s="229" t="s">
        <v>66</v>
      </c>
      <c r="D98" s="231"/>
      <c r="E98" s="333" t="s">
        <v>26</v>
      </c>
      <c r="F98" s="301"/>
      <c r="G98" s="301"/>
      <c r="H98" s="301"/>
      <c r="I98" s="301"/>
      <c r="J98" s="301"/>
      <c r="K98" s="301"/>
      <c r="L98" s="113">
        <v>303</v>
      </c>
      <c r="M98" s="238">
        <f>O34+K38+O54+SUM(O51:P53)</f>
        <v>0</v>
      </c>
      <c r="N98" s="238"/>
      <c r="O98" s="239"/>
      <c r="P98" s="581"/>
      <c r="Q98" s="582"/>
      <c r="R98" s="583"/>
      <c r="S98" s="262">
        <v>37</v>
      </c>
      <c r="T98" s="263"/>
      <c r="U98" s="264"/>
      <c r="V98" s="256">
        <f t="shared" si="1"/>
        <v>0</v>
      </c>
      <c r="W98" s="257"/>
      <c r="X98" s="258"/>
      <c r="Y98" s="87"/>
      <c r="Z98" s="87"/>
      <c r="AA98" s="108"/>
      <c r="AB98" s="108"/>
      <c r="AC98" s="87"/>
    </row>
    <row r="99" spans="1:29" ht="15" customHeight="1" x14ac:dyDescent="0.2">
      <c r="A99" s="87"/>
      <c r="B99" s="87"/>
      <c r="C99" s="334"/>
      <c r="D99" s="335"/>
      <c r="E99" s="333" t="s">
        <v>27</v>
      </c>
      <c r="F99" s="301"/>
      <c r="G99" s="301"/>
      <c r="H99" s="301"/>
      <c r="I99" s="301"/>
      <c r="J99" s="301"/>
      <c r="K99" s="301"/>
      <c r="L99" s="112">
        <v>304</v>
      </c>
      <c r="M99" s="237">
        <f>Q34+K39+Q54+SUM(Q51:R53)</f>
        <v>0</v>
      </c>
      <c r="N99" s="238"/>
      <c r="O99" s="239"/>
      <c r="P99" s="581"/>
      <c r="Q99" s="582"/>
      <c r="R99" s="583"/>
      <c r="S99" s="336">
        <v>40.1</v>
      </c>
      <c r="T99" s="337"/>
      <c r="U99" s="338"/>
      <c r="V99" s="256">
        <f t="shared" si="1"/>
        <v>0</v>
      </c>
      <c r="W99" s="257"/>
      <c r="X99" s="258"/>
      <c r="Y99" s="87"/>
      <c r="Z99" s="87"/>
      <c r="AA99" s="108"/>
      <c r="AB99" s="108"/>
      <c r="AC99" s="87"/>
    </row>
    <row r="100" spans="1:29" ht="15" customHeight="1" x14ac:dyDescent="0.2">
      <c r="A100" s="87"/>
      <c r="B100" s="87"/>
      <c r="C100" s="300" t="s">
        <v>44</v>
      </c>
      <c r="D100" s="301"/>
      <c r="E100" s="301"/>
      <c r="F100" s="301"/>
      <c r="G100" s="301"/>
      <c r="H100" s="301"/>
      <c r="I100" s="301"/>
      <c r="J100" s="301"/>
      <c r="K100" s="301"/>
      <c r="L100" s="112">
        <v>305</v>
      </c>
      <c r="M100" s="237">
        <f>T34+K42+T54+SUM(T51:T53)</f>
        <v>0</v>
      </c>
      <c r="N100" s="238"/>
      <c r="O100" s="239"/>
      <c r="P100" s="581"/>
      <c r="Q100" s="582"/>
      <c r="R100" s="583"/>
      <c r="S100" s="262">
        <v>28</v>
      </c>
      <c r="T100" s="263"/>
      <c r="U100" s="264"/>
      <c r="V100" s="256">
        <f t="shared" si="1"/>
        <v>0</v>
      </c>
      <c r="W100" s="257"/>
      <c r="X100" s="258"/>
      <c r="Y100" s="87"/>
      <c r="Z100" s="87"/>
      <c r="AA100" s="108"/>
      <c r="AB100" s="108"/>
      <c r="AC100" s="87"/>
    </row>
    <row r="101" spans="1:29" ht="15" customHeight="1" x14ac:dyDescent="0.2">
      <c r="A101" s="87"/>
      <c r="B101" s="87"/>
      <c r="C101" s="300" t="s">
        <v>3</v>
      </c>
      <c r="D101" s="301"/>
      <c r="E101" s="301"/>
      <c r="F101" s="301"/>
      <c r="G101" s="301"/>
      <c r="H101" s="301"/>
      <c r="I101" s="301"/>
      <c r="J101" s="301"/>
      <c r="K101" s="301"/>
      <c r="L101" s="112">
        <v>306</v>
      </c>
      <c r="M101" s="237">
        <f>U34+K43+U54+SUM(U51:U53)</f>
        <v>0</v>
      </c>
      <c r="N101" s="238"/>
      <c r="O101" s="239"/>
      <c r="P101" s="581"/>
      <c r="Q101" s="582"/>
      <c r="R101" s="583"/>
      <c r="S101" s="262">
        <v>37</v>
      </c>
      <c r="T101" s="263"/>
      <c r="U101" s="264"/>
      <c r="V101" s="256">
        <f t="shared" si="1"/>
        <v>0</v>
      </c>
      <c r="W101" s="257"/>
      <c r="X101" s="258"/>
      <c r="Y101" s="87"/>
      <c r="Z101" s="87"/>
      <c r="AA101" s="108"/>
      <c r="AB101" s="108"/>
      <c r="AC101" s="87"/>
    </row>
    <row r="102" spans="1:29" ht="15" customHeight="1" x14ac:dyDescent="0.2">
      <c r="A102" s="87"/>
      <c r="B102" s="87"/>
      <c r="C102" s="300" t="s">
        <v>45</v>
      </c>
      <c r="D102" s="301"/>
      <c r="E102" s="301"/>
      <c r="F102" s="301"/>
      <c r="G102" s="301"/>
      <c r="H102" s="301"/>
      <c r="I102" s="301"/>
      <c r="J102" s="301"/>
      <c r="K102" s="301"/>
      <c r="L102" s="112">
        <v>307</v>
      </c>
      <c r="M102" s="237">
        <f>V34+K44+V54+SUM(V51:V53)</f>
        <v>0</v>
      </c>
      <c r="N102" s="238"/>
      <c r="O102" s="239"/>
      <c r="P102" s="581"/>
      <c r="Q102" s="582"/>
      <c r="R102" s="583"/>
      <c r="S102" s="262">
        <v>33</v>
      </c>
      <c r="T102" s="263"/>
      <c r="U102" s="264"/>
      <c r="V102" s="256">
        <f t="shared" si="1"/>
        <v>0</v>
      </c>
      <c r="W102" s="257"/>
      <c r="X102" s="258"/>
      <c r="Y102" s="87"/>
      <c r="Z102" s="87"/>
      <c r="AA102" s="108"/>
      <c r="AB102" s="108"/>
      <c r="AC102" s="87"/>
    </row>
    <row r="103" spans="1:29" ht="15" customHeight="1" x14ac:dyDescent="0.2">
      <c r="A103" s="87"/>
      <c r="B103" s="87"/>
      <c r="C103" s="300" t="s">
        <v>46</v>
      </c>
      <c r="D103" s="301"/>
      <c r="E103" s="301"/>
      <c r="F103" s="301"/>
      <c r="G103" s="301"/>
      <c r="H103" s="301"/>
      <c r="I103" s="301"/>
      <c r="J103" s="301"/>
      <c r="K103" s="301"/>
      <c r="L103" s="112">
        <v>308</v>
      </c>
      <c r="M103" s="237">
        <f>W34+K45+W54+SUM(W51:W53)</f>
        <v>0</v>
      </c>
      <c r="N103" s="238"/>
      <c r="O103" s="239"/>
      <c r="P103" s="581"/>
      <c r="Q103" s="582"/>
      <c r="R103" s="583"/>
      <c r="S103" s="572">
        <v>0</v>
      </c>
      <c r="T103" s="573"/>
      <c r="U103" s="574"/>
      <c r="V103" s="256">
        <f t="shared" si="1"/>
        <v>0</v>
      </c>
      <c r="W103" s="257"/>
      <c r="X103" s="258"/>
      <c r="Y103" s="87"/>
      <c r="Z103" s="87"/>
      <c r="AA103" s="108"/>
      <c r="AB103" s="108"/>
      <c r="AC103" s="87"/>
    </row>
    <row r="104" spans="1:29" ht="15" customHeight="1" x14ac:dyDescent="0.2">
      <c r="A104" s="87"/>
      <c r="B104" s="87"/>
      <c r="C104" s="300" t="s">
        <v>47</v>
      </c>
      <c r="D104" s="301"/>
      <c r="E104" s="301"/>
      <c r="F104" s="301"/>
      <c r="G104" s="301"/>
      <c r="H104" s="301"/>
      <c r="I104" s="301"/>
      <c r="J104" s="301"/>
      <c r="K104" s="301"/>
      <c r="L104" s="112">
        <v>309</v>
      </c>
      <c r="M104" s="237">
        <f>X34+K46+X54+SUM(X51:X53)</f>
        <v>0</v>
      </c>
      <c r="N104" s="238"/>
      <c r="O104" s="239"/>
      <c r="P104" s="581"/>
      <c r="Q104" s="582"/>
      <c r="R104" s="583"/>
      <c r="S104" s="572">
        <v>0</v>
      </c>
      <c r="T104" s="573"/>
      <c r="U104" s="574"/>
      <c r="V104" s="256">
        <f t="shared" si="1"/>
        <v>0</v>
      </c>
      <c r="W104" s="257"/>
      <c r="X104" s="258"/>
      <c r="Y104" s="87"/>
      <c r="Z104" s="87"/>
      <c r="AA104" s="108"/>
      <c r="AB104" s="108"/>
      <c r="AC104" s="87"/>
    </row>
    <row r="105" spans="1:29" ht="15" customHeight="1" x14ac:dyDescent="0.2">
      <c r="A105" s="87"/>
      <c r="B105" s="87"/>
      <c r="C105" s="300" t="s">
        <v>48</v>
      </c>
      <c r="D105" s="301"/>
      <c r="E105" s="301"/>
      <c r="F105" s="301"/>
      <c r="G105" s="301"/>
      <c r="H105" s="301"/>
      <c r="I105" s="301"/>
      <c r="J105" s="301"/>
      <c r="K105" s="301"/>
      <c r="L105" s="112">
        <v>310</v>
      </c>
      <c r="M105" s="237">
        <f>Y34+K47+Y54+SUM(Y51:Y53)</f>
        <v>0</v>
      </c>
      <c r="N105" s="238"/>
      <c r="O105" s="239"/>
      <c r="P105" s="581"/>
      <c r="Q105" s="582"/>
      <c r="R105" s="583"/>
      <c r="S105" s="262">
        <v>50</v>
      </c>
      <c r="T105" s="263"/>
      <c r="U105" s="264"/>
      <c r="V105" s="256">
        <f t="shared" si="1"/>
        <v>0</v>
      </c>
      <c r="W105" s="257"/>
      <c r="X105" s="258"/>
      <c r="Y105" s="114"/>
      <c r="Z105" s="114"/>
      <c r="AA105" s="87"/>
      <c r="AB105" s="87"/>
      <c r="AC105" s="87"/>
    </row>
    <row r="106" spans="1:29" ht="15" customHeight="1" x14ac:dyDescent="0.2">
      <c r="A106" s="87"/>
      <c r="B106" s="87"/>
      <c r="C106" s="300" t="s">
        <v>4</v>
      </c>
      <c r="D106" s="301"/>
      <c r="E106" s="301"/>
      <c r="F106" s="301"/>
      <c r="G106" s="301"/>
      <c r="H106" s="301"/>
      <c r="I106" s="301"/>
      <c r="J106" s="301"/>
      <c r="K106" s="301"/>
      <c r="L106" s="112">
        <v>311</v>
      </c>
      <c r="M106" s="237">
        <f>Z34+K48+Z54+SUM(Z51:Z53)</f>
        <v>0</v>
      </c>
      <c r="N106" s="238"/>
      <c r="O106" s="239"/>
      <c r="P106" s="581"/>
      <c r="Q106" s="582"/>
      <c r="R106" s="583"/>
      <c r="S106" s="262">
        <v>120</v>
      </c>
      <c r="T106" s="263"/>
      <c r="U106" s="264"/>
      <c r="V106" s="256">
        <f t="shared" si="1"/>
        <v>0</v>
      </c>
      <c r="W106" s="257"/>
      <c r="X106" s="258"/>
      <c r="Y106" s="114"/>
      <c r="Z106" s="114" t="s">
        <v>75</v>
      </c>
      <c r="AA106" s="87"/>
      <c r="AB106" s="87"/>
      <c r="AC106" s="87"/>
    </row>
    <row r="107" spans="1:29" ht="15" customHeight="1" x14ac:dyDescent="0.2">
      <c r="A107" s="87"/>
      <c r="B107" s="87"/>
      <c r="C107" s="229" t="s">
        <v>49</v>
      </c>
      <c r="D107" s="230"/>
      <c r="E107" s="231"/>
      <c r="F107" s="235" t="s">
        <v>69</v>
      </c>
      <c r="G107" s="235"/>
      <c r="H107" s="235"/>
      <c r="I107" s="235"/>
      <c r="J107" s="235"/>
      <c r="K107" s="236"/>
      <c r="L107" s="115">
        <v>312</v>
      </c>
      <c r="M107" s="237">
        <f>AA34+K49+AA54+SUM(AA51:AA53)</f>
        <v>0</v>
      </c>
      <c r="N107" s="238"/>
      <c r="O107" s="239"/>
      <c r="P107" s="581"/>
      <c r="Q107" s="582"/>
      <c r="R107" s="583"/>
      <c r="S107" s="243">
        <v>43</v>
      </c>
      <c r="T107" s="244"/>
      <c r="U107" s="245"/>
      <c r="V107" s="256">
        <f t="shared" si="1"/>
        <v>0</v>
      </c>
      <c r="W107" s="257"/>
      <c r="X107" s="258"/>
      <c r="Y107" s="114"/>
      <c r="Z107" s="114" t="s">
        <v>76</v>
      </c>
      <c r="AA107" s="87"/>
      <c r="AB107" s="87"/>
      <c r="AC107" s="87"/>
    </row>
    <row r="108" spans="1:29" ht="15" customHeight="1" thickBot="1" x14ac:dyDescent="0.25">
      <c r="A108" s="87"/>
      <c r="B108" s="87"/>
      <c r="C108" s="232"/>
      <c r="D108" s="233"/>
      <c r="E108" s="234"/>
      <c r="F108" s="246" t="s">
        <v>70</v>
      </c>
      <c r="G108" s="246"/>
      <c r="H108" s="246"/>
      <c r="I108" s="246"/>
      <c r="J108" s="246"/>
      <c r="K108" s="247"/>
      <c r="L108" s="115">
        <v>313</v>
      </c>
      <c r="M108" s="248">
        <f>AB34+K50+AB54+SUM(AB51:AB53)</f>
        <v>0</v>
      </c>
      <c r="N108" s="249"/>
      <c r="O108" s="250"/>
      <c r="P108" s="581"/>
      <c r="Q108" s="582"/>
      <c r="R108" s="583"/>
      <c r="S108" s="253">
        <v>44</v>
      </c>
      <c r="T108" s="254"/>
      <c r="U108" s="255"/>
      <c r="V108" s="259">
        <f t="shared" si="1"/>
        <v>0</v>
      </c>
      <c r="W108" s="260"/>
      <c r="X108" s="261"/>
      <c r="Y108" s="87"/>
      <c r="Z108" s="87"/>
      <c r="AA108" s="87"/>
      <c r="AB108" s="87"/>
      <c r="AC108" s="87"/>
    </row>
    <row r="109" spans="1:29" ht="24.95" customHeight="1" thickBot="1" x14ac:dyDescent="0.25">
      <c r="A109" s="87"/>
      <c r="B109" s="87"/>
      <c r="C109" s="216" t="s">
        <v>121</v>
      </c>
      <c r="D109" s="217"/>
      <c r="E109" s="217"/>
      <c r="F109" s="217"/>
      <c r="G109" s="217"/>
      <c r="H109" s="217"/>
      <c r="I109" s="217"/>
      <c r="J109" s="217"/>
      <c r="K109" s="217"/>
      <c r="L109" s="111">
        <v>314</v>
      </c>
      <c r="M109" s="218">
        <f>SUM(M96:O108)</f>
        <v>0</v>
      </c>
      <c r="N109" s="219"/>
      <c r="O109" s="220"/>
      <c r="P109" s="584"/>
      <c r="Q109" s="585"/>
      <c r="R109" s="586"/>
      <c r="S109" s="223"/>
      <c r="T109" s="224"/>
      <c r="U109" s="225"/>
      <c r="V109" s="226">
        <f>SUM(V96:V108)</f>
        <v>0</v>
      </c>
      <c r="W109" s="227"/>
      <c r="X109" s="228"/>
      <c r="Y109" s="87"/>
      <c r="Z109" s="87"/>
      <c r="AA109" s="87"/>
      <c r="AB109" s="87"/>
      <c r="AC109" s="87"/>
    </row>
    <row r="110" spans="1:29" ht="45" customHeight="1" thickBot="1" x14ac:dyDescent="0.25">
      <c r="A110" s="87"/>
      <c r="B110" s="87"/>
      <c r="C110" s="305" t="s">
        <v>144</v>
      </c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7"/>
      <c r="Y110" s="87"/>
      <c r="Z110" s="87"/>
      <c r="AA110" s="87"/>
      <c r="AB110" s="87"/>
      <c r="AC110" s="87"/>
    </row>
    <row r="111" spans="1:29" s="17" customFormat="1" ht="15" customHeight="1" x14ac:dyDescent="0.2">
      <c r="A111" s="88"/>
      <c r="B111" s="88"/>
      <c r="C111" s="266" t="s">
        <v>13</v>
      </c>
      <c r="D111" s="267"/>
      <c r="E111" s="267"/>
      <c r="F111" s="267"/>
      <c r="G111" s="267"/>
      <c r="H111" s="267"/>
      <c r="I111" s="267"/>
      <c r="J111" s="267"/>
      <c r="K111" s="267"/>
      <c r="L111" s="268"/>
      <c r="M111" s="276" t="s">
        <v>68</v>
      </c>
      <c r="N111" s="267"/>
      <c r="O111" s="268"/>
      <c r="P111" s="595" t="s">
        <v>67</v>
      </c>
      <c r="Q111" s="596"/>
      <c r="R111" s="597"/>
      <c r="S111" s="314" t="s">
        <v>21</v>
      </c>
      <c r="T111" s="315"/>
      <c r="U111" s="315"/>
      <c r="V111" s="315"/>
      <c r="W111" s="315"/>
      <c r="X111" s="316"/>
      <c r="Y111" s="88"/>
      <c r="Z111" s="88"/>
      <c r="AA111" s="88"/>
      <c r="AB111" s="88"/>
      <c r="AC111" s="88"/>
    </row>
    <row r="112" spans="1:29" s="16" customFormat="1" ht="37.5" customHeight="1" thickBot="1" x14ac:dyDescent="0.25">
      <c r="A112" s="89"/>
      <c r="B112" s="89"/>
      <c r="C112" s="269"/>
      <c r="D112" s="270"/>
      <c r="E112" s="270"/>
      <c r="F112" s="270"/>
      <c r="G112" s="270"/>
      <c r="H112" s="270"/>
      <c r="I112" s="270"/>
      <c r="J112" s="270"/>
      <c r="K112" s="270"/>
      <c r="L112" s="271"/>
      <c r="M112" s="277"/>
      <c r="N112" s="270"/>
      <c r="O112" s="271"/>
      <c r="P112" s="598"/>
      <c r="Q112" s="599"/>
      <c r="R112" s="600"/>
      <c r="S112" s="272" t="s">
        <v>22</v>
      </c>
      <c r="T112" s="273"/>
      <c r="U112" s="274"/>
      <c r="V112" s="272" t="s">
        <v>31</v>
      </c>
      <c r="W112" s="273"/>
      <c r="X112" s="275"/>
      <c r="Y112" s="89"/>
      <c r="Z112" s="89"/>
      <c r="AA112" s="89"/>
      <c r="AB112" s="89"/>
      <c r="AC112" s="89"/>
    </row>
    <row r="113" spans="1:29" s="16" customFormat="1" ht="15" customHeight="1" thickBot="1" x14ac:dyDescent="0.25">
      <c r="A113" s="89"/>
      <c r="B113" s="89"/>
      <c r="C113" s="592" t="s">
        <v>5</v>
      </c>
      <c r="D113" s="593"/>
      <c r="E113" s="593"/>
      <c r="F113" s="593"/>
      <c r="G113" s="593"/>
      <c r="H113" s="593"/>
      <c r="I113" s="593"/>
      <c r="J113" s="593"/>
      <c r="K113" s="593"/>
      <c r="L113" s="594"/>
      <c r="M113" s="330" t="s">
        <v>23</v>
      </c>
      <c r="N113" s="331"/>
      <c r="O113" s="332"/>
      <c r="P113" s="317">
        <v>2</v>
      </c>
      <c r="Q113" s="318"/>
      <c r="R113" s="342"/>
      <c r="S113" s="317">
        <v>3</v>
      </c>
      <c r="T113" s="318"/>
      <c r="U113" s="342"/>
      <c r="V113" s="317">
        <v>4</v>
      </c>
      <c r="W113" s="318"/>
      <c r="X113" s="319"/>
      <c r="Y113" s="89"/>
      <c r="Z113" s="89"/>
      <c r="AA113" s="89"/>
      <c r="AB113" s="89"/>
      <c r="AC113" s="89"/>
    </row>
    <row r="114" spans="1:29" s="91" customFormat="1" ht="15" customHeight="1" x14ac:dyDescent="0.2">
      <c r="A114" s="92"/>
      <c r="B114" s="92"/>
      <c r="C114" s="298" t="s">
        <v>63</v>
      </c>
      <c r="D114" s="299"/>
      <c r="E114" s="299"/>
      <c r="F114" s="299"/>
      <c r="G114" s="299"/>
      <c r="H114" s="299"/>
      <c r="I114" s="299"/>
      <c r="J114" s="299"/>
      <c r="K114" s="299"/>
      <c r="L114" s="111">
        <v>315</v>
      </c>
      <c r="M114" s="587">
        <f ca="1">SUMIF($N$67:$P$71,"bioetanol", $Q$67:$R$71)+SUMIF($N$73:$P$77,"bioetanol", $Q$73:$R$77)+SUMIF($N$79:$P$82,"bioetanol", $Q$79:$R$82)+SUMIF($N$85:$P$88, "bioetanol", $Q$85:$R$88)</f>
        <v>0</v>
      </c>
      <c r="N114" s="588"/>
      <c r="O114" s="589"/>
      <c r="P114" s="178">
        <v>0</v>
      </c>
      <c r="Q114" s="590"/>
      <c r="R114" s="591"/>
      <c r="S114" s="575">
        <v>27</v>
      </c>
      <c r="T114" s="576"/>
      <c r="U114" s="577"/>
      <c r="V114" s="569">
        <f t="shared" ref="V114:V126" ca="1" si="2">((M114-P114)*S114*1000)+(P114*2*S114*1000)</f>
        <v>0</v>
      </c>
      <c r="W114" s="570"/>
      <c r="X114" s="571"/>
      <c r="Y114" s="92"/>
      <c r="Z114" s="92"/>
      <c r="AA114" s="92"/>
      <c r="AB114" s="92"/>
      <c r="AC114" s="92"/>
    </row>
    <row r="115" spans="1:29" ht="15" customHeight="1" x14ac:dyDescent="0.2">
      <c r="A115" s="87"/>
      <c r="B115" s="87"/>
      <c r="C115" s="300" t="s">
        <v>2</v>
      </c>
      <c r="D115" s="301"/>
      <c r="E115" s="301"/>
      <c r="F115" s="301"/>
      <c r="G115" s="301"/>
      <c r="H115" s="301"/>
      <c r="I115" s="301"/>
      <c r="J115" s="301"/>
      <c r="K115" s="301"/>
      <c r="L115" s="112">
        <v>316</v>
      </c>
      <c r="M115" s="237">
        <f ca="1">SUMIF($N$67:$P$71,"biometanol", $Q$67:$R$71)+SUMIF($N$73:$P$77,"biometanol", $Q$73:$R$77)+SUMIF($N$79:$P$82,"biometanol", $Q$79:$R$82)+SUMIF($N$85:$P$88, "biometanol", $Q$85:$R$88)</f>
        <v>0</v>
      </c>
      <c r="N115" s="238"/>
      <c r="O115" s="239"/>
      <c r="P115" s="182">
        <v>0</v>
      </c>
      <c r="Q115" s="183"/>
      <c r="R115" s="265"/>
      <c r="S115" s="262">
        <v>20</v>
      </c>
      <c r="T115" s="263"/>
      <c r="U115" s="264"/>
      <c r="V115" s="256">
        <f t="shared" ca="1" si="2"/>
        <v>0</v>
      </c>
      <c r="W115" s="257"/>
      <c r="X115" s="258"/>
      <c r="Y115" s="87"/>
      <c r="Z115" s="87"/>
      <c r="AA115" s="87"/>
      <c r="AB115" s="87"/>
      <c r="AC115" s="87"/>
    </row>
    <row r="116" spans="1:29" ht="15" customHeight="1" x14ac:dyDescent="0.2">
      <c r="A116" s="87"/>
      <c r="B116" s="87"/>
      <c r="C116" s="229" t="s">
        <v>66</v>
      </c>
      <c r="D116" s="231"/>
      <c r="E116" s="333" t="s">
        <v>26</v>
      </c>
      <c r="F116" s="301"/>
      <c r="G116" s="301"/>
      <c r="H116" s="301"/>
      <c r="I116" s="301"/>
      <c r="J116" s="301"/>
      <c r="K116" s="301"/>
      <c r="L116" s="113">
        <v>317</v>
      </c>
      <c r="M116" s="237">
        <f ca="1">SUMIF($N$67:$P$71,"ester metylowy kw. tł.", $Q$67:$R$71)+SUMIF($N$73:$P$77,"ester metylowy kw. tł.", $Q$73:$R$77)+SUMIF($N$79:$P$82,"ester metylowy kw. tł.", $Q$79:$R$82)+SUMIF($N$85:$P$88, "ester metylowy kw. tł.", $Q$85:$R$88)</f>
        <v>0</v>
      </c>
      <c r="N116" s="238"/>
      <c r="O116" s="239"/>
      <c r="P116" s="182">
        <v>0</v>
      </c>
      <c r="Q116" s="183"/>
      <c r="R116" s="265"/>
      <c r="S116" s="262">
        <v>37</v>
      </c>
      <c r="T116" s="263"/>
      <c r="U116" s="264"/>
      <c r="V116" s="256">
        <f t="shared" ca="1" si="2"/>
        <v>0</v>
      </c>
      <c r="W116" s="257"/>
      <c r="X116" s="258"/>
      <c r="Y116" s="87"/>
      <c r="Z116" s="87"/>
      <c r="AA116" s="87"/>
      <c r="AB116" s="87"/>
      <c r="AC116" s="87"/>
    </row>
    <row r="117" spans="1:29" ht="15" customHeight="1" x14ac:dyDescent="0.2">
      <c r="A117" s="87"/>
      <c r="B117" s="87"/>
      <c r="C117" s="334"/>
      <c r="D117" s="335"/>
      <c r="E117" s="333" t="s">
        <v>27</v>
      </c>
      <c r="F117" s="301"/>
      <c r="G117" s="301"/>
      <c r="H117" s="301"/>
      <c r="I117" s="301"/>
      <c r="J117" s="301"/>
      <c r="K117" s="301"/>
      <c r="L117" s="112">
        <v>318</v>
      </c>
      <c r="M117" s="237">
        <f ca="1">SUMIF($N$67:$P$71,"ester etylowy kw. tł.", $Q$67:$R$71)+SUMIF($N$73:$P$77,"ester etylowy kw. tł.", $Q$73:$R$77)+SUMIF($N$79:$P$82,"ester etylowy kw. tł.", $Q$79:$R$82)+SUMIF($N$85:$P$88, "ester etylowy kw. tł.", $Q$85:$R$88)</f>
        <v>0</v>
      </c>
      <c r="N117" s="238"/>
      <c r="O117" s="239"/>
      <c r="P117" s="182">
        <v>0</v>
      </c>
      <c r="Q117" s="183"/>
      <c r="R117" s="265"/>
      <c r="S117" s="336">
        <v>40.1</v>
      </c>
      <c r="T117" s="337"/>
      <c r="U117" s="338"/>
      <c r="V117" s="256">
        <f t="shared" ca="1" si="2"/>
        <v>0</v>
      </c>
      <c r="W117" s="257"/>
      <c r="X117" s="258"/>
      <c r="Y117" s="87"/>
      <c r="Z117" s="87"/>
      <c r="AA117" s="87"/>
      <c r="AB117" s="87"/>
      <c r="AC117" s="87"/>
    </row>
    <row r="118" spans="1:29" ht="15" customHeight="1" x14ac:dyDescent="0.2">
      <c r="A118" s="87"/>
      <c r="B118" s="87"/>
      <c r="C118" s="300" t="s">
        <v>44</v>
      </c>
      <c r="D118" s="301"/>
      <c r="E118" s="301"/>
      <c r="F118" s="301"/>
      <c r="G118" s="301"/>
      <c r="H118" s="301"/>
      <c r="I118" s="301"/>
      <c r="J118" s="301"/>
      <c r="K118" s="301"/>
      <c r="L118" s="112">
        <v>319</v>
      </c>
      <c r="M118" s="237">
        <f ca="1">SUMIF($N$67:$P$71,"bioeter dimetylowy", $Q$67:$R$71)+SUMIF($N$73:$P$77,"bioeter dimetylowy", $Q$73:$R$77)+SUMIF($N$79:$P$82,"bioeter dimetylowy", $Q$79:$R$82)+SUMIF($N$85:$P$88, "bioeter dimetylowy", $Q$85:$R$88)</f>
        <v>0</v>
      </c>
      <c r="N118" s="238"/>
      <c r="O118" s="239"/>
      <c r="P118" s="182">
        <v>0</v>
      </c>
      <c r="Q118" s="183"/>
      <c r="R118" s="265"/>
      <c r="S118" s="262">
        <v>28</v>
      </c>
      <c r="T118" s="263"/>
      <c r="U118" s="264"/>
      <c r="V118" s="256">
        <f t="shared" ca="1" si="2"/>
        <v>0</v>
      </c>
      <c r="W118" s="257"/>
      <c r="X118" s="258"/>
      <c r="Y118" s="87"/>
      <c r="Z118" s="87"/>
      <c r="AA118" s="87"/>
      <c r="AB118" s="87"/>
      <c r="AC118" s="87"/>
    </row>
    <row r="119" spans="1:29" ht="15" customHeight="1" x14ac:dyDescent="0.2">
      <c r="A119" s="87"/>
      <c r="B119" s="87"/>
      <c r="C119" s="300" t="s">
        <v>3</v>
      </c>
      <c r="D119" s="301"/>
      <c r="E119" s="301"/>
      <c r="F119" s="301"/>
      <c r="G119" s="301"/>
      <c r="H119" s="301"/>
      <c r="I119" s="301"/>
      <c r="J119" s="301"/>
      <c r="K119" s="301"/>
      <c r="L119" s="112">
        <v>320</v>
      </c>
      <c r="M119" s="237">
        <f ca="1">SUMIF($N$67:$P$71,"czysty olej roślinny", $Q$67:$R$71)+SUMIF($N$73:$P$77,"czysty olej roślinny", $Q$73:$R$77)+SUMIF($N$79:$P$82,"czysty olej roślinny", $Q$79:$R$82)+SUMIF($N$85:$P$88, "czysty olej roślinny", $Q$85:$R$88)</f>
        <v>0</v>
      </c>
      <c r="N119" s="238"/>
      <c r="O119" s="239"/>
      <c r="P119" s="182">
        <v>0</v>
      </c>
      <c r="Q119" s="183"/>
      <c r="R119" s="265"/>
      <c r="S119" s="262">
        <v>37</v>
      </c>
      <c r="T119" s="263"/>
      <c r="U119" s="264"/>
      <c r="V119" s="256">
        <f t="shared" ca="1" si="2"/>
        <v>0</v>
      </c>
      <c r="W119" s="257"/>
      <c r="X119" s="258"/>
      <c r="Y119" s="87"/>
      <c r="Z119" s="87"/>
      <c r="AA119" s="87"/>
      <c r="AB119" s="87"/>
      <c r="AC119" s="87"/>
    </row>
    <row r="120" spans="1:29" ht="15" customHeight="1" x14ac:dyDescent="0.2">
      <c r="A120" s="87"/>
      <c r="B120" s="87"/>
      <c r="C120" s="300" t="s">
        <v>45</v>
      </c>
      <c r="D120" s="301"/>
      <c r="E120" s="301"/>
      <c r="F120" s="301"/>
      <c r="G120" s="301"/>
      <c r="H120" s="301"/>
      <c r="I120" s="301"/>
      <c r="J120" s="301"/>
      <c r="K120" s="301"/>
      <c r="L120" s="112">
        <v>321</v>
      </c>
      <c r="M120" s="237">
        <f ca="1">SUMIF($N$67:$P$71,"biobutanol", $Q$67:$R$71)+SUMIF($N$73:$P$77,"biobutanol", $Q$73:$R$77)+SUMIF($N$79:$P$82,"biobutanol", $Q$79:$R$82)+SUMIF($N$85:$P$88, "biobutanol", $Q$85:$R$88)</f>
        <v>0</v>
      </c>
      <c r="N120" s="238"/>
      <c r="O120" s="239"/>
      <c r="P120" s="182">
        <v>0</v>
      </c>
      <c r="Q120" s="183"/>
      <c r="R120" s="265"/>
      <c r="S120" s="262">
        <v>33</v>
      </c>
      <c r="T120" s="263"/>
      <c r="U120" s="264"/>
      <c r="V120" s="256">
        <f t="shared" ca="1" si="2"/>
        <v>0</v>
      </c>
      <c r="W120" s="257"/>
      <c r="X120" s="258"/>
      <c r="Y120" s="87"/>
      <c r="Z120" s="87"/>
      <c r="AA120" s="87"/>
      <c r="AB120" s="87"/>
      <c r="AC120" s="87"/>
    </row>
    <row r="121" spans="1:29" ht="15" customHeight="1" x14ac:dyDescent="0.2">
      <c r="A121" s="87"/>
      <c r="B121" s="87"/>
      <c r="C121" s="300" t="s">
        <v>46</v>
      </c>
      <c r="D121" s="301"/>
      <c r="E121" s="301"/>
      <c r="F121" s="301"/>
      <c r="G121" s="301"/>
      <c r="H121" s="301"/>
      <c r="I121" s="301"/>
      <c r="J121" s="301"/>
      <c r="K121" s="301"/>
      <c r="L121" s="112">
        <v>322</v>
      </c>
      <c r="M121" s="237">
        <f ca="1">SUMIF($N$67:$P$71,"bio propan-butan", $Q$67:$R$71)+SUMIF($N$73:$P$77,"bio propan-butan", $Q$73:$R$77)+SUMIF($N$79:$P$82,"bio propan-butan", $Q$79:$R$82)+SUMIF($N$85:$P$88, "bio propan-butan", $Q$85:$R$88)</f>
        <v>0</v>
      </c>
      <c r="N121" s="238"/>
      <c r="O121" s="239"/>
      <c r="P121" s="182">
        <v>0</v>
      </c>
      <c r="Q121" s="183"/>
      <c r="R121" s="265"/>
      <c r="S121" s="572">
        <v>0</v>
      </c>
      <c r="T121" s="573"/>
      <c r="U121" s="574"/>
      <c r="V121" s="256">
        <f t="shared" ca="1" si="2"/>
        <v>0</v>
      </c>
      <c r="W121" s="257"/>
      <c r="X121" s="258"/>
      <c r="Y121" s="87"/>
      <c r="Z121" s="87"/>
      <c r="AA121" s="87"/>
      <c r="AB121" s="87"/>
      <c r="AC121" s="87"/>
    </row>
    <row r="122" spans="1:29" ht="15" customHeight="1" x14ac:dyDescent="0.2">
      <c r="A122" s="87"/>
      <c r="B122" s="87"/>
      <c r="C122" s="300" t="s">
        <v>47</v>
      </c>
      <c r="D122" s="301"/>
      <c r="E122" s="301"/>
      <c r="F122" s="301"/>
      <c r="G122" s="301"/>
      <c r="H122" s="301"/>
      <c r="I122" s="301"/>
      <c r="J122" s="301"/>
      <c r="K122" s="301"/>
      <c r="L122" s="112">
        <v>323</v>
      </c>
      <c r="M122" s="237">
        <f ca="1">SUMIF($N$67:$P$71,"skroplony biometan", $Q$67:$R$71)+SUMIF($N$73:$P$77,"skroplony biometan", $Q$73:$R$77)+SUMIF($N$79:$P$82,"skroplony biometan", $Q$79:$R$82)+SUMIF($N$85:$P$88, "skroplony biometan", $Q$85:$R$88)</f>
        <v>0</v>
      </c>
      <c r="N122" s="238"/>
      <c r="O122" s="239"/>
      <c r="P122" s="182">
        <v>0</v>
      </c>
      <c r="Q122" s="183"/>
      <c r="R122" s="265"/>
      <c r="S122" s="572">
        <v>0</v>
      </c>
      <c r="T122" s="573"/>
      <c r="U122" s="574"/>
      <c r="V122" s="256">
        <f t="shared" ca="1" si="2"/>
        <v>0</v>
      </c>
      <c r="W122" s="257"/>
      <c r="X122" s="258"/>
      <c r="Y122" s="87"/>
      <c r="Z122" s="87"/>
      <c r="AA122" s="87"/>
      <c r="AB122" s="87"/>
      <c r="AC122" s="87"/>
    </row>
    <row r="123" spans="1:29" ht="15" customHeight="1" x14ac:dyDescent="0.2">
      <c r="A123" s="87"/>
      <c r="B123" s="87"/>
      <c r="C123" s="300" t="s">
        <v>48</v>
      </c>
      <c r="D123" s="301"/>
      <c r="E123" s="301"/>
      <c r="F123" s="301"/>
      <c r="G123" s="301"/>
      <c r="H123" s="301"/>
      <c r="I123" s="301"/>
      <c r="J123" s="301"/>
      <c r="K123" s="301"/>
      <c r="L123" s="112">
        <v>324</v>
      </c>
      <c r="M123" s="237">
        <f ca="1">SUMIF($N$67:$P$71,"sprężony biometan", $Q$67:$R$71)+SUMIF($N$73:$P$77,"sprężony biometan", $Q$73:$R$77)+SUMIF($N$79:$P$82,"sprężony biometan", $Q$79:$R$82)+SUMIF($N$85:$P$88, "sprężony biometan", $Q$85:$R$88)</f>
        <v>0</v>
      </c>
      <c r="N123" s="238"/>
      <c r="O123" s="239"/>
      <c r="P123" s="182">
        <v>0</v>
      </c>
      <c r="Q123" s="183"/>
      <c r="R123" s="265"/>
      <c r="S123" s="262">
        <v>50</v>
      </c>
      <c r="T123" s="263"/>
      <c r="U123" s="264"/>
      <c r="V123" s="339">
        <f t="shared" ca="1" si="2"/>
        <v>0</v>
      </c>
      <c r="W123" s="340"/>
      <c r="X123" s="341"/>
      <c r="Y123" s="87"/>
      <c r="Z123" s="87"/>
      <c r="AA123" s="87"/>
      <c r="AB123" s="87"/>
      <c r="AC123" s="87"/>
    </row>
    <row r="124" spans="1:29" ht="15" customHeight="1" x14ac:dyDescent="0.2">
      <c r="A124" s="87"/>
      <c r="B124" s="87"/>
      <c r="C124" s="300" t="s">
        <v>4</v>
      </c>
      <c r="D124" s="301"/>
      <c r="E124" s="301"/>
      <c r="F124" s="301"/>
      <c r="G124" s="301"/>
      <c r="H124" s="301"/>
      <c r="I124" s="301"/>
      <c r="J124" s="301"/>
      <c r="K124" s="301"/>
      <c r="L124" s="112">
        <v>325</v>
      </c>
      <c r="M124" s="237">
        <f ca="1">SUMIF($N$67:$P$71,"biowodór", $Q$67:$R$71)+SUMIF($N$73:$P$77,"biowodór", $Q$73:$R$77)+SUMIF($N$79:$P$82,"biowodór", $Q$79:$R$82)+SUMIF($N$85:$P$88, "biowodór", $Q$85:$R$88)</f>
        <v>0</v>
      </c>
      <c r="N124" s="238"/>
      <c r="O124" s="239"/>
      <c r="P124" s="182">
        <v>0</v>
      </c>
      <c r="Q124" s="183"/>
      <c r="R124" s="265"/>
      <c r="S124" s="262">
        <v>120</v>
      </c>
      <c r="T124" s="263"/>
      <c r="U124" s="264"/>
      <c r="V124" s="339">
        <f t="shared" ca="1" si="2"/>
        <v>0</v>
      </c>
      <c r="W124" s="340"/>
      <c r="X124" s="341"/>
      <c r="Y124" s="87"/>
      <c r="Z124" s="87"/>
      <c r="AA124" s="87"/>
      <c r="AB124" s="87"/>
      <c r="AC124" s="87"/>
    </row>
    <row r="125" spans="1:29" ht="16.5" customHeight="1" x14ac:dyDescent="0.2">
      <c r="A125" s="87"/>
      <c r="B125" s="87"/>
      <c r="C125" s="229" t="s">
        <v>49</v>
      </c>
      <c r="D125" s="230"/>
      <c r="E125" s="231"/>
      <c r="F125" s="235" t="s">
        <v>69</v>
      </c>
      <c r="G125" s="235"/>
      <c r="H125" s="235"/>
      <c r="I125" s="235"/>
      <c r="J125" s="235"/>
      <c r="K125" s="236"/>
      <c r="L125" s="115">
        <v>326</v>
      </c>
      <c r="M125" s="237">
        <f ca="1">SUMIF($N$67:$P$71,"biowęglowodory ciekłe do silników - ZI", $Q$67:$R$71)+SUMIF($N$73:$P$77,"biowęglowodory ciekłe do silników - ZI", $Q$73:$R$77)+SUMIF($N$79:$P$82,"biowęglowodory ciekłe do silników - ZI", $Q$79:$R$82)+SUMIF($N$85:$P$88, "biowęglowodory ciekłe do silników - ZI", $Q$85:$R$88)</f>
        <v>0</v>
      </c>
      <c r="N125" s="238"/>
      <c r="O125" s="239"/>
      <c r="P125" s="240">
        <v>0</v>
      </c>
      <c r="Q125" s="241"/>
      <c r="R125" s="242"/>
      <c r="S125" s="243">
        <v>43</v>
      </c>
      <c r="T125" s="244"/>
      <c r="U125" s="245"/>
      <c r="V125" s="256">
        <f t="shared" ca="1" si="2"/>
        <v>0</v>
      </c>
      <c r="W125" s="257"/>
      <c r="X125" s="258"/>
      <c r="Y125" s="87"/>
      <c r="Z125" s="87"/>
      <c r="AA125" s="87"/>
      <c r="AB125" s="87"/>
      <c r="AC125" s="87"/>
    </row>
    <row r="126" spans="1:29" ht="15" customHeight="1" thickBot="1" x14ac:dyDescent="0.25">
      <c r="A126" s="87"/>
      <c r="B126" s="87"/>
      <c r="C126" s="232"/>
      <c r="D126" s="233"/>
      <c r="E126" s="234"/>
      <c r="F126" s="246" t="s">
        <v>70</v>
      </c>
      <c r="G126" s="246"/>
      <c r="H126" s="246"/>
      <c r="I126" s="246"/>
      <c r="J126" s="246"/>
      <c r="K126" s="247"/>
      <c r="L126" s="115">
        <v>327</v>
      </c>
      <c r="M126" s="248">
        <f ca="1">SUMIF($N$67:$P$71,"biowęglowodory ciekłe do silników - ZS", $Q$67:$R$71)+SUMIF($N$73:$P$77,"biowęglowodory ciekłe do silników - ZS", $Q$73:$R$77)+SUMIF($N$79:$P$82,"biowęglowodory ciekłe do silników - ZS", $Q$79:$R$82)+SUMIF($N$85:$P$88, "biowęglowodory ciekłe do silników - ZS", $Q$85:$R$88)</f>
        <v>0</v>
      </c>
      <c r="N126" s="249"/>
      <c r="O126" s="250"/>
      <c r="P126" s="150">
        <v>0</v>
      </c>
      <c r="Q126" s="251"/>
      <c r="R126" s="252"/>
      <c r="S126" s="253">
        <v>44</v>
      </c>
      <c r="T126" s="254"/>
      <c r="U126" s="255"/>
      <c r="V126" s="259">
        <f t="shared" ca="1" si="2"/>
        <v>0</v>
      </c>
      <c r="W126" s="260"/>
      <c r="X126" s="261"/>
      <c r="Y126" s="87"/>
      <c r="Z126" s="87"/>
      <c r="AA126" s="87"/>
      <c r="AB126" s="87"/>
      <c r="AC126" s="87"/>
    </row>
    <row r="127" spans="1:29" ht="15" customHeight="1" thickBot="1" x14ac:dyDescent="0.25">
      <c r="A127" s="87"/>
      <c r="B127" s="87"/>
      <c r="C127" s="216" t="s">
        <v>122</v>
      </c>
      <c r="D127" s="217"/>
      <c r="E127" s="217"/>
      <c r="F127" s="217"/>
      <c r="G127" s="217"/>
      <c r="H127" s="217"/>
      <c r="I127" s="217"/>
      <c r="J127" s="217"/>
      <c r="K127" s="217"/>
      <c r="L127" s="111">
        <v>328</v>
      </c>
      <c r="M127" s="218">
        <f ca="1">SUM(M114:O126)</f>
        <v>0</v>
      </c>
      <c r="N127" s="219"/>
      <c r="O127" s="220"/>
      <c r="P127" s="154">
        <f>SUM(P114:R126)</f>
        <v>0</v>
      </c>
      <c r="Q127" s="221"/>
      <c r="R127" s="222"/>
      <c r="S127" s="223"/>
      <c r="T127" s="224"/>
      <c r="U127" s="225"/>
      <c r="V127" s="226">
        <f ca="1">SUM(V114:V126)</f>
        <v>0</v>
      </c>
      <c r="W127" s="227"/>
      <c r="X127" s="228"/>
      <c r="Y127" s="87"/>
      <c r="Z127" s="87"/>
      <c r="AA127" s="87"/>
      <c r="AB127" s="87"/>
      <c r="AC127" s="87"/>
    </row>
    <row r="128" spans="1:29" s="17" customFormat="1" ht="30" customHeight="1" thickBot="1" x14ac:dyDescent="0.25">
      <c r="A128" s="88"/>
      <c r="B128" s="88"/>
      <c r="C128" s="618" t="s">
        <v>145</v>
      </c>
      <c r="D128" s="619"/>
      <c r="E128" s="619"/>
      <c r="F128" s="619"/>
      <c r="G128" s="619"/>
      <c r="H128" s="619"/>
      <c r="I128" s="619"/>
      <c r="J128" s="619"/>
      <c r="K128" s="619"/>
      <c r="L128" s="619"/>
      <c r="M128" s="619"/>
      <c r="N128" s="619"/>
      <c r="O128" s="619"/>
      <c r="P128" s="619"/>
      <c r="Q128" s="619"/>
      <c r="R128" s="619"/>
      <c r="S128" s="619"/>
      <c r="T128" s="619"/>
      <c r="U128" s="619"/>
      <c r="V128" s="619"/>
      <c r="W128" s="619"/>
      <c r="X128" s="620"/>
      <c r="Y128" s="88"/>
      <c r="Z128" s="88"/>
      <c r="AA128" s="88"/>
      <c r="AB128" s="88"/>
      <c r="AC128" s="88"/>
    </row>
    <row r="129" spans="1:29" s="16" customFormat="1" ht="15" customHeight="1" x14ac:dyDescent="0.2">
      <c r="A129" s="89"/>
      <c r="B129" s="89"/>
      <c r="C129" s="266" t="s">
        <v>13</v>
      </c>
      <c r="D129" s="621"/>
      <c r="E129" s="621"/>
      <c r="F129" s="621"/>
      <c r="G129" s="621"/>
      <c r="H129" s="621"/>
      <c r="I129" s="621"/>
      <c r="J129" s="621"/>
      <c r="K129" s="621"/>
      <c r="L129" s="621"/>
      <c r="M129" s="621"/>
      <c r="N129" s="621"/>
      <c r="O129" s="622"/>
      <c r="P129" s="276" t="s">
        <v>133</v>
      </c>
      <c r="Q129" s="621"/>
      <c r="R129" s="622"/>
      <c r="S129" s="314" t="s">
        <v>21</v>
      </c>
      <c r="T129" s="315"/>
      <c r="U129" s="315"/>
      <c r="V129" s="315"/>
      <c r="W129" s="315"/>
      <c r="X129" s="316"/>
      <c r="Y129" s="89"/>
      <c r="Z129" s="89"/>
      <c r="AA129" s="89"/>
      <c r="AB129" s="89"/>
      <c r="AC129" s="89"/>
    </row>
    <row r="130" spans="1:29" s="16" customFormat="1" ht="15" customHeight="1" thickBot="1" x14ac:dyDescent="0.25">
      <c r="A130" s="89"/>
      <c r="B130" s="89"/>
      <c r="C130" s="623"/>
      <c r="D130" s="624"/>
      <c r="E130" s="624"/>
      <c r="F130" s="624"/>
      <c r="G130" s="624"/>
      <c r="H130" s="624"/>
      <c r="I130" s="624"/>
      <c r="J130" s="624"/>
      <c r="K130" s="624"/>
      <c r="L130" s="624"/>
      <c r="M130" s="624"/>
      <c r="N130" s="624"/>
      <c r="O130" s="625"/>
      <c r="P130" s="626"/>
      <c r="Q130" s="624"/>
      <c r="R130" s="625"/>
      <c r="S130" s="272" t="s">
        <v>22</v>
      </c>
      <c r="T130" s="273"/>
      <c r="U130" s="274"/>
      <c r="V130" s="272" t="s">
        <v>31</v>
      </c>
      <c r="W130" s="273"/>
      <c r="X130" s="275"/>
      <c r="Y130" s="89"/>
      <c r="Z130" s="89"/>
      <c r="AA130" s="89"/>
      <c r="AB130" s="89"/>
      <c r="AC130" s="89"/>
    </row>
    <row r="131" spans="1:29" s="91" customFormat="1" ht="15" customHeight="1" thickBot="1" x14ac:dyDescent="0.25">
      <c r="A131" s="92"/>
      <c r="B131" s="92"/>
      <c r="C131" s="627" t="s">
        <v>5</v>
      </c>
      <c r="D131" s="628"/>
      <c r="E131" s="628"/>
      <c r="F131" s="628"/>
      <c r="G131" s="628"/>
      <c r="H131" s="628"/>
      <c r="I131" s="628"/>
      <c r="J131" s="628"/>
      <c r="K131" s="628"/>
      <c r="L131" s="628"/>
      <c r="M131" s="628"/>
      <c r="N131" s="628"/>
      <c r="O131" s="629"/>
      <c r="P131" s="330" t="s">
        <v>23</v>
      </c>
      <c r="Q131" s="628"/>
      <c r="R131" s="629"/>
      <c r="S131" s="330" t="s">
        <v>24</v>
      </c>
      <c r="T131" s="628"/>
      <c r="U131" s="629"/>
      <c r="V131" s="330" t="s">
        <v>87</v>
      </c>
      <c r="W131" s="628"/>
      <c r="X131" s="630"/>
      <c r="Y131" s="92"/>
      <c r="Z131" s="92"/>
      <c r="AA131" s="92"/>
      <c r="AB131" s="92"/>
      <c r="AC131" s="92"/>
    </row>
    <row r="132" spans="1:29" ht="15" customHeight="1" x14ac:dyDescent="0.2">
      <c r="A132" s="87"/>
      <c r="B132" s="87"/>
      <c r="C132" s="634" t="s">
        <v>88</v>
      </c>
      <c r="D132" s="635"/>
      <c r="E132" s="635"/>
      <c r="F132" s="635"/>
      <c r="G132" s="635"/>
      <c r="H132" s="635"/>
      <c r="I132" s="635"/>
      <c r="J132" s="635"/>
      <c r="K132" s="635"/>
      <c r="L132" s="635"/>
      <c r="M132" s="635"/>
      <c r="N132" s="635"/>
      <c r="O132" s="116">
        <v>329</v>
      </c>
      <c r="P132" s="631">
        <f>(K31+K32)-SUM(M31:AB31)-SUM(M32:AB32)</f>
        <v>0</v>
      </c>
      <c r="Q132" s="632"/>
      <c r="R132" s="633"/>
      <c r="S132" s="636">
        <v>43</v>
      </c>
      <c r="T132" s="637"/>
      <c r="U132" s="638"/>
      <c r="V132" s="569">
        <f>P132*1000*S132</f>
        <v>0</v>
      </c>
      <c r="W132" s="570"/>
      <c r="X132" s="571"/>
      <c r="Y132" s="87"/>
      <c r="Z132" s="87"/>
      <c r="AA132" s="87"/>
      <c r="AB132" s="87"/>
      <c r="AC132" s="87"/>
    </row>
    <row r="133" spans="1:29" ht="15" customHeight="1" x14ac:dyDescent="0.2">
      <c r="A133" s="87"/>
      <c r="B133" s="87"/>
      <c r="C133" s="639" t="s">
        <v>89</v>
      </c>
      <c r="D133" s="640"/>
      <c r="E133" s="640"/>
      <c r="F133" s="640"/>
      <c r="G133" s="640"/>
      <c r="H133" s="640"/>
      <c r="I133" s="640"/>
      <c r="J133" s="640"/>
      <c r="K133" s="640"/>
      <c r="L133" s="640"/>
      <c r="M133" s="640"/>
      <c r="N133" s="640"/>
      <c r="O133" s="117">
        <v>330</v>
      </c>
      <c r="P133" s="641">
        <f>K36-SUM(M36:AB36)</f>
        <v>0</v>
      </c>
      <c r="Q133" s="642"/>
      <c r="R133" s="643"/>
      <c r="S133" s="644">
        <v>43</v>
      </c>
      <c r="T133" s="645"/>
      <c r="U133" s="646"/>
      <c r="V133" s="256">
        <f>P133*1000*S133</f>
        <v>0</v>
      </c>
      <c r="W133" s="257"/>
      <c r="X133" s="258"/>
      <c r="Y133" s="87"/>
      <c r="Z133" s="87"/>
      <c r="AA133" s="87"/>
      <c r="AB133" s="87"/>
      <c r="AC133" s="87"/>
    </row>
    <row r="134" spans="1:29" ht="15" customHeight="1" x14ac:dyDescent="0.2">
      <c r="A134" s="87"/>
      <c r="B134" s="87"/>
      <c r="C134" s="639" t="s">
        <v>90</v>
      </c>
      <c r="D134" s="640"/>
      <c r="E134" s="640"/>
      <c r="F134" s="640"/>
      <c r="G134" s="640"/>
      <c r="H134" s="640"/>
      <c r="I134" s="640"/>
      <c r="J134" s="640"/>
      <c r="K134" s="640"/>
      <c r="L134" s="640"/>
      <c r="M134" s="640"/>
      <c r="N134" s="640"/>
      <c r="O134" s="118">
        <v>331</v>
      </c>
      <c r="P134" s="641">
        <f>K33-SUM(M33:AB33)</f>
        <v>0</v>
      </c>
      <c r="Q134" s="642"/>
      <c r="R134" s="643"/>
      <c r="S134" s="644">
        <v>43</v>
      </c>
      <c r="T134" s="645"/>
      <c r="U134" s="646"/>
      <c r="V134" s="256">
        <f>P134*1000*S134</f>
        <v>0</v>
      </c>
      <c r="W134" s="257"/>
      <c r="X134" s="258"/>
      <c r="Y134" s="87"/>
      <c r="Z134" s="87"/>
      <c r="AA134" s="87"/>
      <c r="AB134" s="87"/>
      <c r="AC134" s="87"/>
    </row>
    <row r="135" spans="1:29" ht="15" customHeight="1" thickBot="1" x14ac:dyDescent="0.25">
      <c r="A135" s="87"/>
      <c r="B135" s="87"/>
      <c r="C135" s="639" t="s">
        <v>91</v>
      </c>
      <c r="D135" s="640"/>
      <c r="E135" s="640"/>
      <c r="F135" s="640"/>
      <c r="G135" s="640"/>
      <c r="H135" s="640"/>
      <c r="I135" s="640"/>
      <c r="J135" s="640"/>
      <c r="K135" s="640"/>
      <c r="L135" s="640"/>
      <c r="M135" s="640"/>
      <c r="N135" s="640"/>
      <c r="O135" s="118">
        <v>332</v>
      </c>
      <c r="P135" s="663">
        <f>K37-SUM(M37:AB37)</f>
        <v>0</v>
      </c>
      <c r="Q135" s="664"/>
      <c r="R135" s="665"/>
      <c r="S135" s="636">
        <v>43</v>
      </c>
      <c r="T135" s="637"/>
      <c r="U135" s="638"/>
      <c r="V135" s="256">
        <f>P135*1000*S135</f>
        <v>0</v>
      </c>
      <c r="W135" s="257"/>
      <c r="X135" s="258"/>
      <c r="Y135" s="87"/>
      <c r="Z135" s="87"/>
      <c r="AA135" s="87"/>
      <c r="AB135" s="87"/>
      <c r="AC135" s="87"/>
    </row>
    <row r="136" spans="1:29" ht="15" customHeight="1" thickBot="1" x14ac:dyDescent="0.25">
      <c r="A136" s="87"/>
      <c r="B136" s="87"/>
      <c r="C136" s="666" t="s">
        <v>116</v>
      </c>
      <c r="D136" s="667"/>
      <c r="E136" s="667"/>
      <c r="F136" s="667"/>
      <c r="G136" s="667"/>
      <c r="H136" s="667"/>
      <c r="I136" s="667"/>
      <c r="J136" s="667"/>
      <c r="K136" s="667"/>
      <c r="L136" s="667"/>
      <c r="M136" s="667"/>
      <c r="N136" s="667"/>
      <c r="O136" s="119">
        <v>333</v>
      </c>
      <c r="P136" s="684"/>
      <c r="Q136" s="685"/>
      <c r="R136" s="685"/>
      <c r="S136" s="685"/>
      <c r="T136" s="685"/>
      <c r="U136" s="686"/>
      <c r="V136" s="668">
        <f>V109</f>
        <v>0</v>
      </c>
      <c r="W136" s="668"/>
      <c r="X136" s="669"/>
      <c r="Y136" s="87"/>
      <c r="Z136" s="87"/>
      <c r="AA136" s="87"/>
      <c r="AB136" s="87"/>
      <c r="AC136" s="87"/>
    </row>
    <row r="137" spans="1:29" ht="24.95" customHeight="1" thickBot="1" x14ac:dyDescent="0.25">
      <c r="A137" s="87"/>
      <c r="B137" s="87"/>
      <c r="C137" s="216" t="s">
        <v>117</v>
      </c>
      <c r="D137" s="682"/>
      <c r="E137" s="682"/>
      <c r="F137" s="682"/>
      <c r="G137" s="682"/>
      <c r="H137" s="682"/>
      <c r="I137" s="682"/>
      <c r="J137" s="682"/>
      <c r="K137" s="682"/>
      <c r="L137" s="682"/>
      <c r="M137" s="682"/>
      <c r="N137" s="683"/>
      <c r="O137" s="120">
        <v>334</v>
      </c>
      <c r="P137" s="687"/>
      <c r="Q137" s="688"/>
      <c r="R137" s="688"/>
      <c r="S137" s="688"/>
      <c r="T137" s="688"/>
      <c r="U137" s="689"/>
      <c r="V137" s="227">
        <f>SUM(V132:V136)</f>
        <v>0</v>
      </c>
      <c r="W137" s="227"/>
      <c r="X137" s="228"/>
      <c r="Y137" s="87"/>
      <c r="Z137" s="87"/>
      <c r="AA137" s="87"/>
      <c r="AB137" s="87"/>
      <c r="AC137" s="87"/>
    </row>
    <row r="138" spans="1:29" ht="14.25" customHeight="1" x14ac:dyDescent="0.2">
      <c r="A138" s="87"/>
      <c r="B138" s="87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3"/>
      <c r="P138" s="124"/>
      <c r="Q138" s="124"/>
      <c r="R138" s="124"/>
      <c r="S138" s="124"/>
      <c r="T138" s="124"/>
      <c r="U138" s="124"/>
      <c r="V138" s="125"/>
      <c r="W138" s="125"/>
      <c r="X138" s="125"/>
      <c r="Y138" s="87"/>
      <c r="Z138" s="87"/>
      <c r="AA138" s="87"/>
      <c r="AB138" s="87"/>
      <c r="AC138" s="87"/>
    </row>
    <row r="139" spans="1:29" ht="24.95" customHeight="1" x14ac:dyDescent="0.2">
      <c r="A139" s="39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2"/>
      <c r="P139" s="104"/>
      <c r="Q139" s="104"/>
      <c r="R139" s="104"/>
      <c r="S139" s="104"/>
      <c r="T139" s="104"/>
      <c r="U139" s="104"/>
      <c r="V139" s="103"/>
      <c r="W139" s="103"/>
      <c r="X139" s="103"/>
    </row>
    <row r="140" spans="1:29" ht="24.95" customHeight="1" x14ac:dyDescent="0.2">
      <c r="A140" s="39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2"/>
      <c r="P140" s="104"/>
      <c r="Q140" s="104"/>
      <c r="R140" s="104"/>
      <c r="S140" s="104"/>
      <c r="T140" s="104"/>
      <c r="U140" s="104"/>
      <c r="V140" s="103"/>
      <c r="W140" s="103"/>
      <c r="X140" s="103"/>
    </row>
    <row r="141" spans="1:29" ht="24.95" customHeight="1" x14ac:dyDescent="0.2">
      <c r="A141" s="39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2"/>
      <c r="P141" s="104"/>
      <c r="Q141" s="104"/>
      <c r="R141" s="104"/>
      <c r="S141" s="104"/>
      <c r="T141" s="104"/>
      <c r="U141" s="104"/>
      <c r="V141" s="103"/>
      <c r="W141" s="103"/>
      <c r="X141" s="103"/>
    </row>
    <row r="142" spans="1:29" ht="24.95" customHeight="1" x14ac:dyDescent="0.2">
      <c r="A142" s="39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2"/>
      <c r="P142" s="104"/>
      <c r="Q142" s="104"/>
      <c r="R142" s="104"/>
      <c r="S142" s="104"/>
      <c r="T142" s="104"/>
      <c r="U142" s="104"/>
      <c r="V142" s="103"/>
      <c r="W142" s="103"/>
      <c r="X142" s="103"/>
    </row>
    <row r="143" spans="1:29" ht="24.95" customHeight="1" x14ac:dyDescent="0.2">
      <c r="A143" s="39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2"/>
      <c r="P143" s="104"/>
      <c r="Q143" s="104"/>
      <c r="R143" s="104"/>
      <c r="S143" s="104"/>
      <c r="T143" s="104"/>
      <c r="U143" s="104"/>
      <c r="V143" s="103"/>
      <c r="W143" s="103"/>
      <c r="X143" s="103"/>
    </row>
    <row r="144" spans="1:29" ht="24.95" customHeight="1" thickBot="1" x14ac:dyDescent="0.25">
      <c r="A144" s="87"/>
      <c r="B144" s="87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3"/>
      <c r="P144" s="128"/>
      <c r="Q144" s="128"/>
      <c r="R144" s="128"/>
      <c r="S144" s="128"/>
      <c r="T144" s="128"/>
      <c r="U144" s="128"/>
      <c r="V144" s="129"/>
      <c r="W144" s="129"/>
      <c r="X144" s="129"/>
      <c r="Y144" s="87"/>
      <c r="Z144" s="87"/>
      <c r="AA144" s="87"/>
      <c r="AB144" s="87"/>
      <c r="AC144" s="87"/>
    </row>
    <row r="145" spans="1:29" s="17" customFormat="1" ht="30" customHeight="1" thickBot="1" x14ac:dyDescent="0.25">
      <c r="A145" s="130">
        <v>1</v>
      </c>
      <c r="B145" s="88"/>
      <c r="C145" s="671" t="s">
        <v>114</v>
      </c>
      <c r="D145" s="672"/>
      <c r="E145" s="672"/>
      <c r="F145" s="672"/>
      <c r="G145" s="672"/>
      <c r="H145" s="672"/>
      <c r="I145" s="672"/>
      <c r="J145" s="672"/>
      <c r="K145" s="672"/>
      <c r="L145" s="672"/>
      <c r="M145" s="672"/>
      <c r="N145" s="672"/>
      <c r="O145" s="672"/>
      <c r="P145" s="673"/>
      <c r="Q145" s="673"/>
      <c r="R145" s="673"/>
      <c r="S145" s="673"/>
      <c r="T145" s="673"/>
      <c r="U145" s="673"/>
      <c r="V145" s="673"/>
      <c r="W145" s="673"/>
      <c r="X145" s="673"/>
      <c r="Y145" s="674"/>
      <c r="Z145" s="88"/>
      <c r="AA145" s="88"/>
      <c r="AB145" s="88"/>
      <c r="AC145" s="88"/>
    </row>
    <row r="146" spans="1:29" s="16" customFormat="1" ht="15" customHeight="1" x14ac:dyDescent="0.2">
      <c r="A146" s="89"/>
      <c r="B146" s="89"/>
      <c r="C146" s="266" t="s">
        <v>13</v>
      </c>
      <c r="D146" s="621"/>
      <c r="E146" s="621"/>
      <c r="F146" s="621"/>
      <c r="G146" s="621"/>
      <c r="H146" s="621"/>
      <c r="I146" s="621"/>
      <c r="J146" s="621"/>
      <c r="K146" s="621"/>
      <c r="L146" s="621"/>
      <c r="M146" s="621"/>
      <c r="N146" s="621"/>
      <c r="O146" s="621"/>
      <c r="P146" s="621"/>
      <c r="Q146" s="621"/>
      <c r="R146" s="621"/>
      <c r="S146" s="622"/>
      <c r="T146" s="314" t="s">
        <v>33</v>
      </c>
      <c r="U146" s="315"/>
      <c r="V146" s="670"/>
      <c r="W146" s="315" t="s">
        <v>34</v>
      </c>
      <c r="X146" s="315"/>
      <c r="Y146" s="316"/>
      <c r="Z146" s="89"/>
      <c r="AA146" s="89"/>
      <c r="AB146" s="89"/>
      <c r="AC146" s="89"/>
    </row>
    <row r="147" spans="1:29" s="16" customFormat="1" ht="15" customHeight="1" thickBot="1" x14ac:dyDescent="0.25">
      <c r="A147" s="89"/>
      <c r="B147" s="89"/>
      <c r="C147" s="623"/>
      <c r="D147" s="624"/>
      <c r="E147" s="624"/>
      <c r="F147" s="624"/>
      <c r="G147" s="624"/>
      <c r="H147" s="624"/>
      <c r="I147" s="624"/>
      <c r="J147" s="624"/>
      <c r="K147" s="624"/>
      <c r="L147" s="624"/>
      <c r="M147" s="624"/>
      <c r="N147" s="624"/>
      <c r="O147" s="624"/>
      <c r="P147" s="624"/>
      <c r="Q147" s="624"/>
      <c r="R147" s="624"/>
      <c r="S147" s="625"/>
      <c r="T147" s="272" t="s">
        <v>137</v>
      </c>
      <c r="U147" s="273"/>
      <c r="V147" s="274"/>
      <c r="W147" s="272" t="s">
        <v>35</v>
      </c>
      <c r="X147" s="273"/>
      <c r="Y147" s="275"/>
      <c r="Z147" s="89"/>
      <c r="AA147" s="89"/>
      <c r="AB147" s="89"/>
      <c r="AC147" s="89"/>
    </row>
    <row r="148" spans="1:29" s="91" customFormat="1" ht="15" customHeight="1" thickBot="1" x14ac:dyDescent="0.25">
      <c r="A148" s="92"/>
      <c r="B148" s="92"/>
      <c r="C148" s="592" t="s">
        <v>5</v>
      </c>
      <c r="D148" s="678"/>
      <c r="E148" s="678"/>
      <c r="F148" s="678"/>
      <c r="G148" s="678"/>
      <c r="H148" s="678"/>
      <c r="I148" s="678"/>
      <c r="J148" s="678"/>
      <c r="K148" s="678"/>
      <c r="L148" s="678"/>
      <c r="M148" s="678"/>
      <c r="N148" s="678"/>
      <c r="O148" s="678"/>
      <c r="P148" s="678"/>
      <c r="Q148" s="678"/>
      <c r="R148" s="678"/>
      <c r="S148" s="679"/>
      <c r="T148" s="330" t="s">
        <v>23</v>
      </c>
      <c r="U148" s="628"/>
      <c r="V148" s="629"/>
      <c r="W148" s="330" t="s">
        <v>24</v>
      </c>
      <c r="X148" s="628"/>
      <c r="Y148" s="630"/>
      <c r="Z148" s="92"/>
      <c r="AA148" s="92"/>
      <c r="AB148" s="92"/>
      <c r="AC148" s="92"/>
    </row>
    <row r="149" spans="1:29" ht="30" customHeight="1" x14ac:dyDescent="0.2">
      <c r="A149" s="90"/>
      <c r="B149" s="90"/>
      <c r="C149" s="298" t="s">
        <v>129</v>
      </c>
      <c r="D149" s="680"/>
      <c r="E149" s="680"/>
      <c r="F149" s="680"/>
      <c r="G149" s="680"/>
      <c r="H149" s="680"/>
      <c r="I149" s="680"/>
      <c r="J149" s="680"/>
      <c r="K149" s="680"/>
      <c r="L149" s="680"/>
      <c r="M149" s="680"/>
      <c r="N149" s="680"/>
      <c r="O149" s="680"/>
      <c r="P149" s="680"/>
      <c r="Q149" s="680"/>
      <c r="R149" s="681"/>
      <c r="S149" s="116">
        <v>335</v>
      </c>
      <c r="T149" s="631" t="str">
        <f>IF(Arkusz1!C2=1,"NIE DOTYCZY",M127)</f>
        <v>NIE DOTYCZY</v>
      </c>
      <c r="U149" s="632"/>
      <c r="V149" s="633"/>
      <c r="W149" s="647">
        <v>1</v>
      </c>
      <c r="X149" s="648"/>
      <c r="Y149" s="649"/>
      <c r="Z149" s="87"/>
      <c r="AA149" s="87"/>
      <c r="AB149" s="87"/>
      <c r="AC149" s="87"/>
    </row>
    <row r="150" spans="1:29" ht="30" customHeight="1" thickBot="1" x14ac:dyDescent="0.25">
      <c r="A150" s="90"/>
      <c r="B150" s="90"/>
      <c r="C150" s="650" t="s">
        <v>132</v>
      </c>
      <c r="D150" s="651"/>
      <c r="E150" s="651"/>
      <c r="F150" s="651"/>
      <c r="G150" s="651"/>
      <c r="H150" s="651"/>
      <c r="I150" s="651"/>
      <c r="J150" s="651"/>
      <c r="K150" s="651"/>
      <c r="L150" s="651"/>
      <c r="M150" s="651"/>
      <c r="N150" s="651"/>
      <c r="O150" s="651"/>
      <c r="P150" s="651"/>
      <c r="Q150" s="651"/>
      <c r="R150" s="652"/>
      <c r="S150" s="131">
        <v>336</v>
      </c>
      <c r="T150" s="653" t="str">
        <f>IF(Arkusz1!C2=1,"NIE DOTYCZY",Q83)</f>
        <v>NIE DOTYCZY</v>
      </c>
      <c r="U150" s="654"/>
      <c r="V150" s="655"/>
      <c r="W150" s="656" t="str">
        <f>IF(Arkusz1!C2=1,"NIE DOT.",T150/T149)</f>
        <v>NIE DOT.</v>
      </c>
      <c r="X150" s="657"/>
      <c r="Y150" s="658"/>
      <c r="Z150" s="87"/>
      <c r="AA150" s="87"/>
      <c r="AB150" s="87"/>
      <c r="AC150" s="87"/>
    </row>
    <row r="151" spans="1:29" ht="15" customHeight="1" thickBot="1" x14ac:dyDescent="0.25">
      <c r="A151" s="87"/>
      <c r="B151" s="87"/>
      <c r="C151" s="87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</row>
    <row r="152" spans="1:29" ht="30" customHeight="1" thickBot="1" x14ac:dyDescent="0.25">
      <c r="A152" s="87"/>
      <c r="B152" s="87"/>
      <c r="C152" s="675" t="s">
        <v>115</v>
      </c>
      <c r="D152" s="676"/>
      <c r="E152" s="676"/>
      <c r="F152" s="676"/>
      <c r="G152" s="676"/>
      <c r="H152" s="676"/>
      <c r="I152" s="676"/>
      <c r="J152" s="676"/>
      <c r="K152" s="676"/>
      <c r="L152" s="676"/>
      <c r="M152" s="676"/>
      <c r="N152" s="676"/>
      <c r="O152" s="676"/>
      <c r="P152" s="676"/>
      <c r="Q152" s="676"/>
      <c r="R152" s="676"/>
      <c r="S152" s="676"/>
      <c r="T152" s="676"/>
      <c r="U152" s="676"/>
      <c r="V152" s="676"/>
      <c r="W152" s="676"/>
      <c r="X152" s="676"/>
      <c r="Y152" s="677"/>
      <c r="Z152" s="84"/>
      <c r="AA152" s="84"/>
      <c r="AB152" s="84"/>
      <c r="AC152" s="84"/>
    </row>
    <row r="153" spans="1:29" ht="15" customHeight="1" x14ac:dyDescent="0.2">
      <c r="A153" s="87"/>
      <c r="B153" s="87"/>
      <c r="C153" s="433" t="s">
        <v>39</v>
      </c>
      <c r="D153" s="434"/>
      <c r="E153" s="434"/>
      <c r="F153" s="434"/>
      <c r="G153" s="434"/>
      <c r="H153" s="434"/>
      <c r="I153" s="434"/>
      <c r="J153" s="434"/>
      <c r="K153" s="434"/>
      <c r="L153" s="434"/>
      <c r="M153" s="434"/>
      <c r="N153" s="434"/>
      <c r="O153" s="435"/>
      <c r="P153" s="421">
        <v>337</v>
      </c>
      <c r="Q153" s="659">
        <v>7.0999999999999994E-2</v>
      </c>
      <c r="R153" s="659"/>
      <c r="S153" s="659"/>
      <c r="T153" s="659"/>
      <c r="U153" s="659"/>
      <c r="V153" s="659"/>
      <c r="W153" s="659"/>
      <c r="X153" s="659"/>
      <c r="Y153" s="660"/>
      <c r="Z153" s="84"/>
      <c r="AA153" s="84"/>
      <c r="AB153" s="84"/>
      <c r="AC153" s="84"/>
    </row>
    <row r="154" spans="1:29" ht="15" customHeight="1" thickBot="1" x14ac:dyDescent="0.25">
      <c r="A154" s="87"/>
      <c r="B154" s="87"/>
      <c r="C154" s="436"/>
      <c r="D154" s="437"/>
      <c r="E154" s="437"/>
      <c r="F154" s="437"/>
      <c r="G154" s="437"/>
      <c r="H154" s="437"/>
      <c r="I154" s="437"/>
      <c r="J154" s="437"/>
      <c r="K154" s="437"/>
      <c r="L154" s="437"/>
      <c r="M154" s="437"/>
      <c r="N154" s="437"/>
      <c r="O154" s="438"/>
      <c r="P154" s="422"/>
      <c r="Q154" s="661"/>
      <c r="R154" s="661"/>
      <c r="S154" s="661"/>
      <c r="T154" s="661"/>
      <c r="U154" s="661"/>
      <c r="V154" s="661"/>
      <c r="W154" s="661"/>
      <c r="X154" s="661"/>
      <c r="Y154" s="662"/>
      <c r="Z154" s="84"/>
      <c r="AA154" s="84"/>
      <c r="AB154" s="84"/>
      <c r="AC154" s="84"/>
    </row>
    <row r="155" spans="1:29" ht="15" customHeight="1" x14ac:dyDescent="0.2">
      <c r="A155" s="87"/>
      <c r="B155" s="87"/>
      <c r="C155" s="433" t="s">
        <v>36</v>
      </c>
      <c r="D155" s="434"/>
      <c r="E155" s="434"/>
      <c r="F155" s="434"/>
      <c r="G155" s="434"/>
      <c r="H155" s="434"/>
      <c r="I155" s="434"/>
      <c r="J155" s="434"/>
      <c r="K155" s="434"/>
      <c r="L155" s="434"/>
      <c r="M155" s="434"/>
      <c r="N155" s="434"/>
      <c r="O155" s="435"/>
      <c r="P155" s="421">
        <v>338</v>
      </c>
      <c r="Q155" s="439" t="str">
        <f>IF(Arkusz1!C2=1,"NIE DOTYCZY",0.82)</f>
        <v>NIE DOTYCZY</v>
      </c>
      <c r="R155" s="440"/>
      <c r="S155" s="440"/>
      <c r="T155" s="440"/>
      <c r="U155" s="440"/>
      <c r="V155" s="440"/>
      <c r="W155" s="440"/>
      <c r="X155" s="440"/>
      <c r="Y155" s="441"/>
      <c r="Z155" s="84"/>
      <c r="AA155" s="84"/>
      <c r="AB155" s="84"/>
      <c r="AC155" s="84"/>
    </row>
    <row r="156" spans="1:29" ht="15" customHeight="1" thickBot="1" x14ac:dyDescent="0.25">
      <c r="A156" s="87"/>
      <c r="B156" s="87"/>
      <c r="C156" s="436"/>
      <c r="D156" s="437"/>
      <c r="E156" s="437"/>
      <c r="F156" s="437"/>
      <c r="G156" s="437"/>
      <c r="H156" s="437"/>
      <c r="I156" s="437"/>
      <c r="J156" s="437"/>
      <c r="K156" s="437"/>
      <c r="L156" s="437"/>
      <c r="M156" s="437"/>
      <c r="N156" s="437"/>
      <c r="O156" s="438"/>
      <c r="P156" s="422"/>
      <c r="Q156" s="442"/>
      <c r="R156" s="443"/>
      <c r="S156" s="443"/>
      <c r="T156" s="443"/>
      <c r="U156" s="443"/>
      <c r="V156" s="443"/>
      <c r="W156" s="443"/>
      <c r="X156" s="443"/>
      <c r="Y156" s="444"/>
      <c r="Z156" s="84"/>
      <c r="AA156" s="84"/>
      <c r="AB156" s="84"/>
      <c r="AC156" s="84"/>
    </row>
    <row r="157" spans="1:29" ht="20.100000000000001" customHeight="1" x14ac:dyDescent="0.2">
      <c r="A157" s="87"/>
      <c r="B157" s="90"/>
      <c r="C157" s="415" t="s">
        <v>130</v>
      </c>
      <c r="D157" s="416"/>
      <c r="E157" s="416"/>
      <c r="F157" s="416"/>
      <c r="G157" s="416"/>
      <c r="H157" s="416"/>
      <c r="I157" s="416"/>
      <c r="J157" s="416"/>
      <c r="K157" s="416"/>
      <c r="L157" s="416"/>
      <c r="M157" s="416"/>
      <c r="N157" s="416"/>
      <c r="O157" s="417"/>
      <c r="P157" s="421">
        <v>339</v>
      </c>
      <c r="Q157" s="423">
        <f>IF(Arkusz1!C2=1,Q153,IF(T150/T149&lt;0.7,Q153,Q153*Q155))</f>
        <v>7.0999999999999994E-2</v>
      </c>
      <c r="R157" s="424"/>
      <c r="S157" s="424"/>
      <c r="T157" s="424"/>
      <c r="U157" s="424"/>
      <c r="V157" s="424"/>
      <c r="W157" s="424"/>
      <c r="X157" s="424"/>
      <c r="Y157" s="425"/>
      <c r="Z157" s="84"/>
      <c r="AA157" s="84"/>
      <c r="AB157" s="84"/>
      <c r="AC157" s="84"/>
    </row>
    <row r="158" spans="1:29" ht="20.100000000000001" customHeight="1" thickBot="1" x14ac:dyDescent="0.25">
      <c r="A158" s="90"/>
      <c r="B158" s="90"/>
      <c r="C158" s="418"/>
      <c r="D158" s="419"/>
      <c r="E158" s="419"/>
      <c r="F158" s="419"/>
      <c r="G158" s="419"/>
      <c r="H158" s="419"/>
      <c r="I158" s="419"/>
      <c r="J158" s="419"/>
      <c r="K158" s="419"/>
      <c r="L158" s="419"/>
      <c r="M158" s="419"/>
      <c r="N158" s="419"/>
      <c r="O158" s="420"/>
      <c r="P158" s="422"/>
      <c r="Q158" s="426"/>
      <c r="R158" s="427"/>
      <c r="S158" s="427"/>
      <c r="T158" s="427"/>
      <c r="U158" s="427"/>
      <c r="V158" s="427"/>
      <c r="W158" s="427"/>
      <c r="X158" s="427"/>
      <c r="Y158" s="428"/>
      <c r="Z158" s="87"/>
      <c r="AA158" s="87"/>
      <c r="AB158" s="87"/>
      <c r="AC158" s="87"/>
    </row>
    <row r="159" spans="1:29" ht="20.100000000000001" customHeight="1" x14ac:dyDescent="0.2">
      <c r="A159" s="87"/>
      <c r="B159" s="90"/>
      <c r="C159" s="415" t="s">
        <v>131</v>
      </c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  <c r="N159" s="416"/>
      <c r="O159" s="417"/>
      <c r="P159" s="421">
        <v>340</v>
      </c>
      <c r="Q159" s="429" t="e">
        <f ca="1">V127/V137</f>
        <v>#DIV/0!</v>
      </c>
      <c r="R159" s="429"/>
      <c r="S159" s="429"/>
      <c r="T159" s="429"/>
      <c r="U159" s="429"/>
      <c r="V159" s="429"/>
      <c r="W159" s="429"/>
      <c r="X159" s="429"/>
      <c r="Y159" s="430"/>
      <c r="Z159" s="84"/>
      <c r="AA159" s="84"/>
      <c r="AB159" s="84"/>
      <c r="AC159" s="84"/>
    </row>
    <row r="160" spans="1:29" ht="20.100000000000001" customHeight="1" thickBot="1" x14ac:dyDescent="0.25">
      <c r="A160" s="90"/>
      <c r="B160" s="90"/>
      <c r="C160" s="418"/>
      <c r="D160" s="419"/>
      <c r="E160" s="419"/>
      <c r="F160" s="419"/>
      <c r="G160" s="419"/>
      <c r="H160" s="419"/>
      <c r="I160" s="419"/>
      <c r="J160" s="419"/>
      <c r="K160" s="419"/>
      <c r="L160" s="419"/>
      <c r="M160" s="419"/>
      <c r="N160" s="419"/>
      <c r="O160" s="420"/>
      <c r="P160" s="422"/>
      <c r="Q160" s="431"/>
      <c r="R160" s="431"/>
      <c r="S160" s="431"/>
      <c r="T160" s="431"/>
      <c r="U160" s="431"/>
      <c r="V160" s="431"/>
      <c r="W160" s="431"/>
      <c r="X160" s="431"/>
      <c r="Y160" s="432"/>
      <c r="Z160" s="87"/>
      <c r="AA160" s="87"/>
      <c r="AB160" s="87"/>
      <c r="AC160" s="87"/>
    </row>
    <row r="161" spans="1:29" ht="15" customHeight="1" x14ac:dyDescent="0.2">
      <c r="A161" s="87"/>
      <c r="B161" s="87"/>
      <c r="C161" s="87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136"/>
      <c r="V161" s="136"/>
      <c r="W161" s="136"/>
      <c r="X161" s="136"/>
      <c r="Y161" s="84"/>
      <c r="Z161" s="84"/>
      <c r="AA161" s="84"/>
      <c r="AB161" s="84"/>
      <c r="AC161" s="84"/>
    </row>
    <row r="162" spans="1:29" ht="13.5" customHeight="1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39"/>
      <c r="V162" s="39"/>
      <c r="W162" s="39"/>
      <c r="X162" s="39"/>
      <c r="Y162" s="87"/>
      <c r="Z162" s="87"/>
      <c r="AA162" s="87"/>
      <c r="AB162" s="87"/>
      <c r="AC162" s="87"/>
    </row>
    <row r="163" spans="1:29" ht="13.5" customHeight="1" x14ac:dyDescent="0.2">
      <c r="A163" s="87"/>
      <c r="B163" s="87"/>
      <c r="C163" s="87"/>
      <c r="D163" s="89"/>
      <c r="E163" s="89"/>
      <c r="F163" s="89"/>
      <c r="G163" s="89"/>
      <c r="H163" s="89"/>
      <c r="I163" s="89"/>
      <c r="J163" s="89"/>
      <c r="K163" s="89"/>
      <c r="L163" s="87"/>
      <c r="M163" s="87"/>
      <c r="N163" s="87"/>
      <c r="O163" s="87"/>
      <c r="P163" s="87"/>
      <c r="Q163" s="87"/>
      <c r="R163" s="87"/>
      <c r="S163" s="87"/>
      <c r="T163" s="87"/>
      <c r="U163" s="39"/>
      <c r="V163" s="39"/>
      <c r="W163" s="39"/>
      <c r="X163" s="39"/>
      <c r="Y163" s="87"/>
      <c r="Z163" s="87"/>
      <c r="AA163" s="87"/>
      <c r="AB163" s="87"/>
      <c r="AC163" s="87"/>
    </row>
    <row r="164" spans="1:29" ht="13.5" customHeight="1" x14ac:dyDescent="0.2">
      <c r="A164" s="87"/>
      <c r="B164" s="87"/>
      <c r="C164" s="87"/>
      <c r="D164" s="132"/>
      <c r="E164" s="132"/>
      <c r="F164" s="132"/>
      <c r="G164" s="132"/>
      <c r="H164" s="132"/>
      <c r="I164" s="132"/>
      <c r="J164" s="132"/>
      <c r="K164" s="132"/>
      <c r="L164" s="87"/>
      <c r="M164" s="87"/>
      <c r="N164" s="87"/>
      <c r="O164" s="87"/>
      <c r="P164" s="87"/>
      <c r="Q164" s="87"/>
      <c r="R164" s="87"/>
      <c r="S164" s="87"/>
      <c r="T164" s="87"/>
      <c r="U164" s="39"/>
      <c r="V164" s="39"/>
      <c r="W164" s="39"/>
      <c r="X164" s="138"/>
      <c r="Y164" s="133"/>
      <c r="Z164" s="133"/>
      <c r="AA164" s="133"/>
      <c r="AB164" s="133"/>
      <c r="AC164" s="133"/>
    </row>
    <row r="165" spans="1:29" ht="13.5" customHeight="1" x14ac:dyDescent="0.2">
      <c r="A165" s="87"/>
      <c r="B165" s="87"/>
      <c r="C165" s="87"/>
      <c r="D165" s="132"/>
      <c r="E165" s="132"/>
      <c r="F165" s="132"/>
      <c r="G165" s="132"/>
      <c r="H165" s="132"/>
      <c r="I165" s="132"/>
      <c r="J165" s="132"/>
      <c r="K165" s="132"/>
      <c r="L165" s="87"/>
      <c r="M165" s="87"/>
      <c r="N165" s="87"/>
      <c r="O165" s="87"/>
      <c r="P165" s="87"/>
      <c r="Q165" s="87"/>
      <c r="R165" s="87"/>
      <c r="S165" s="87"/>
      <c r="T165" s="87"/>
      <c r="U165" s="39"/>
      <c r="V165" s="39"/>
      <c r="W165" s="39"/>
      <c r="X165" s="138"/>
      <c r="Y165" s="133"/>
      <c r="Z165" s="133"/>
      <c r="AA165" s="133"/>
      <c r="AB165" s="133"/>
      <c r="AC165" s="133"/>
    </row>
    <row r="166" spans="1:29" ht="13.5" customHeight="1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39"/>
      <c r="V166" s="39"/>
      <c r="W166" s="39"/>
      <c r="X166" s="39"/>
      <c r="Y166" s="87"/>
      <c r="Z166" s="87"/>
      <c r="AA166" s="87"/>
      <c r="AB166" s="87"/>
      <c r="AC166" s="87"/>
    </row>
    <row r="167" spans="1:29" ht="13.5" customHeight="1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39"/>
      <c r="V167" s="39"/>
      <c r="W167" s="39"/>
      <c r="X167" s="39"/>
      <c r="Y167" s="87"/>
      <c r="Z167" s="87"/>
      <c r="AA167" s="87"/>
      <c r="AB167" s="87"/>
      <c r="AC167" s="87"/>
    </row>
    <row r="168" spans="1:29" ht="13.5" customHeight="1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39"/>
      <c r="V168" s="39"/>
      <c r="W168" s="39"/>
      <c r="X168" s="39"/>
      <c r="Y168" s="87"/>
      <c r="Z168" s="87"/>
      <c r="AA168" s="87"/>
      <c r="AB168" s="87"/>
      <c r="AC168" s="87"/>
    </row>
    <row r="169" spans="1:29" ht="13.5" customHeight="1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39"/>
      <c r="V169" s="39"/>
      <c r="W169" s="39"/>
      <c r="X169" s="39"/>
      <c r="Y169" s="87"/>
      <c r="Z169" s="87"/>
      <c r="AA169" s="87"/>
      <c r="AB169" s="87"/>
      <c r="AC169" s="87"/>
    </row>
    <row r="170" spans="1:29" ht="13.5" customHeight="1" x14ac:dyDescent="0.2">
      <c r="A170" s="87"/>
      <c r="B170" s="87"/>
      <c r="C170" s="87"/>
      <c r="D170" s="89"/>
      <c r="E170" s="89"/>
      <c r="F170" s="89"/>
      <c r="G170" s="89"/>
      <c r="H170" s="89"/>
      <c r="I170" s="89"/>
      <c r="J170" s="89"/>
      <c r="K170" s="89"/>
      <c r="L170" s="87"/>
      <c r="M170" s="87"/>
      <c r="N170" s="87"/>
      <c r="O170" s="89"/>
      <c r="P170" s="89"/>
      <c r="Q170" s="89"/>
      <c r="R170" s="89"/>
      <c r="S170" s="89"/>
      <c r="T170" s="89"/>
      <c r="U170" s="137"/>
      <c r="V170" s="137"/>
      <c r="W170" s="137"/>
      <c r="X170" s="39"/>
      <c r="Y170" s="87"/>
      <c r="Z170" s="87"/>
      <c r="AA170" s="87"/>
      <c r="AB170" s="87"/>
      <c r="AC170" s="87"/>
    </row>
    <row r="171" spans="1:29" ht="13.5" customHeight="1" x14ac:dyDescent="0.2">
      <c r="A171" s="87"/>
      <c r="B171" s="87"/>
      <c r="C171" s="87"/>
      <c r="D171" s="132"/>
      <c r="E171" s="132"/>
      <c r="F171" s="132"/>
      <c r="G171" s="132"/>
      <c r="H171" s="132"/>
      <c r="I171" s="132"/>
      <c r="J171" s="132"/>
      <c r="K171" s="132"/>
      <c r="L171" s="87"/>
      <c r="M171" s="87"/>
      <c r="N171" s="87"/>
      <c r="O171" s="133"/>
      <c r="P171" s="133"/>
      <c r="Q171" s="133"/>
      <c r="R171" s="133"/>
      <c r="S171" s="133"/>
      <c r="T171" s="133"/>
      <c r="U171" s="138"/>
      <c r="V171" s="138"/>
      <c r="W171" s="138"/>
      <c r="X171" s="39"/>
      <c r="Y171" s="87"/>
      <c r="Z171" s="87"/>
      <c r="AA171" s="87"/>
      <c r="AB171" s="87"/>
      <c r="AC171" s="87"/>
    </row>
    <row r="172" spans="1:29" ht="13.5" customHeight="1" x14ac:dyDescent="0.2">
      <c r="A172" s="87"/>
      <c r="B172" s="87"/>
      <c r="C172" s="87"/>
      <c r="D172" s="132"/>
      <c r="E172" s="132"/>
      <c r="F172" s="132"/>
      <c r="G172" s="132"/>
      <c r="H172" s="132"/>
      <c r="I172" s="132"/>
      <c r="J172" s="132"/>
      <c r="K172" s="132"/>
      <c r="L172" s="87"/>
      <c r="M172" s="87"/>
      <c r="N172" s="87"/>
      <c r="O172" s="133"/>
      <c r="P172" s="133"/>
      <c r="Q172" s="133"/>
      <c r="R172" s="133"/>
      <c r="S172" s="133"/>
      <c r="T172" s="133"/>
      <c r="U172" s="138"/>
      <c r="V172" s="138"/>
      <c r="W172" s="138"/>
      <c r="X172" s="39"/>
      <c r="Y172" s="87"/>
      <c r="Z172" s="87"/>
      <c r="AA172" s="87"/>
      <c r="AB172" s="87"/>
      <c r="AC172" s="87"/>
    </row>
    <row r="173" spans="1:29" ht="13.5" customHeight="1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39"/>
      <c r="V173" s="39"/>
      <c r="W173" s="39"/>
      <c r="X173" s="39"/>
      <c r="Y173" s="87"/>
      <c r="Z173" s="87"/>
      <c r="AA173" s="87"/>
      <c r="AB173" s="87"/>
      <c r="AC173" s="87"/>
    </row>
    <row r="174" spans="1:29" ht="13.5" customHeight="1" x14ac:dyDescent="0.2"/>
    <row r="175" spans="1:29" ht="13.5" customHeight="1" x14ac:dyDescent="0.2"/>
    <row r="176" spans="1:29" ht="13.5" customHeight="1" x14ac:dyDescent="0.2"/>
    <row r="177" spans="5:29" ht="13.5" customHeight="1" x14ac:dyDescent="0.2">
      <c r="E177" s="1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  <c r="AA177" s="2"/>
      <c r="AB177" s="2"/>
      <c r="AC177" s="2"/>
    </row>
    <row r="178" spans="5:29" ht="13.5" customHeight="1" x14ac:dyDescent="0.2">
      <c r="M178" s="16"/>
      <c r="N178" s="16"/>
      <c r="Z178" s="2"/>
      <c r="AA178" s="2"/>
      <c r="AB178" s="2"/>
      <c r="AC178" s="2"/>
    </row>
    <row r="179" spans="5:29" ht="13.5" customHeight="1" x14ac:dyDescent="0.2">
      <c r="M179" s="20"/>
      <c r="N179" s="20"/>
      <c r="Z179" s="2"/>
      <c r="AA179" s="2"/>
      <c r="AB179" s="2"/>
      <c r="AC179" s="2"/>
    </row>
    <row r="180" spans="5:29" ht="13.5" customHeight="1" x14ac:dyDescent="0.2">
      <c r="M180" s="20"/>
      <c r="N180" s="20"/>
      <c r="Z180" s="2"/>
      <c r="AA180" s="2"/>
      <c r="AB180" s="2"/>
      <c r="AC180" s="2"/>
    </row>
    <row r="181" spans="5:29" ht="13.5" customHeight="1" x14ac:dyDescent="0.2"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Z181" s="2"/>
      <c r="AA181" s="2"/>
      <c r="AB181" s="2"/>
      <c r="AC181" s="2"/>
    </row>
    <row r="182" spans="5:29" ht="13.5" hidden="1" customHeight="1" x14ac:dyDescent="0.2"/>
    <row r="183" spans="5:29" ht="13.5" hidden="1" customHeight="1" x14ac:dyDescent="0.2"/>
    <row r="184" spans="5:29" ht="13.5" hidden="1" customHeight="1" x14ac:dyDescent="0.2"/>
    <row r="185" spans="5:29" ht="13.5" hidden="1" customHeight="1" x14ac:dyDescent="0.2"/>
    <row r="186" spans="5:29" ht="13.5" hidden="1" customHeight="1" x14ac:dyDescent="0.2"/>
    <row r="187" spans="5:29" ht="13.5" hidden="1" customHeight="1" x14ac:dyDescent="0.2"/>
    <row r="188" spans="5:29" ht="13.5" hidden="1" customHeight="1" x14ac:dyDescent="0.2"/>
    <row r="189" spans="5:29" ht="13.5" hidden="1" customHeight="1" x14ac:dyDescent="0.2"/>
    <row r="190" spans="5:29" ht="13.5" hidden="1" customHeight="1" x14ac:dyDescent="0.2"/>
    <row r="191" spans="5:29" ht="13.5" hidden="1" customHeight="1" x14ac:dyDescent="0.2"/>
    <row r="192" spans="5:29" ht="13.5" hidden="1" customHeight="1" x14ac:dyDescent="0.2"/>
    <row r="193" ht="13.5" hidden="1" customHeight="1" x14ac:dyDescent="0.2"/>
    <row r="194" ht="13.5" hidden="1" customHeight="1" x14ac:dyDescent="0.2"/>
    <row r="195" ht="13.5" hidden="1" customHeight="1" x14ac:dyDescent="0.2"/>
    <row r="196" ht="13.5" hidden="1" customHeight="1" x14ac:dyDescent="0.2"/>
    <row r="197" ht="13.5" hidden="1" customHeight="1" x14ac:dyDescent="0.2"/>
    <row r="198" ht="13.5" hidden="1" customHeight="1" x14ac:dyDescent="0.2"/>
    <row r="199" ht="13.5" hidden="1" customHeight="1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</sheetData>
  <sheetProtection password="B334" sheet="1" objects="1" scenarios="1" formatCells="0"/>
  <mergeCells count="494">
    <mergeCell ref="C150:R150"/>
    <mergeCell ref="T150:V150"/>
    <mergeCell ref="W150:Y150"/>
    <mergeCell ref="C153:O154"/>
    <mergeCell ref="P153:P154"/>
    <mergeCell ref="Q153:Y154"/>
    <mergeCell ref="C135:N135"/>
    <mergeCell ref="P135:R135"/>
    <mergeCell ref="S135:U135"/>
    <mergeCell ref="V135:X135"/>
    <mergeCell ref="C136:N136"/>
    <mergeCell ref="V136:X136"/>
    <mergeCell ref="T146:V146"/>
    <mergeCell ref="W146:Y146"/>
    <mergeCell ref="C145:Y145"/>
    <mergeCell ref="C146:S147"/>
    <mergeCell ref="T147:V147"/>
    <mergeCell ref="W147:Y147"/>
    <mergeCell ref="C152:Y152"/>
    <mergeCell ref="C148:S148"/>
    <mergeCell ref="C149:R149"/>
    <mergeCell ref="V137:X137"/>
    <mergeCell ref="C137:N137"/>
    <mergeCell ref="P136:U137"/>
    <mergeCell ref="C131:O131"/>
    <mergeCell ref="P131:R131"/>
    <mergeCell ref="S131:U131"/>
    <mergeCell ref="V131:X131"/>
    <mergeCell ref="T148:V148"/>
    <mergeCell ref="W148:Y148"/>
    <mergeCell ref="T149:V149"/>
    <mergeCell ref="C132:N132"/>
    <mergeCell ref="P132:R132"/>
    <mergeCell ref="S132:U132"/>
    <mergeCell ref="V132:X132"/>
    <mergeCell ref="C133:N133"/>
    <mergeCell ref="P133:R133"/>
    <mergeCell ref="S133:U133"/>
    <mergeCell ref="V133:X133"/>
    <mergeCell ref="C134:N134"/>
    <mergeCell ref="P134:R134"/>
    <mergeCell ref="S134:U134"/>
    <mergeCell ref="V134:X134"/>
    <mergeCell ref="W149:Y149"/>
    <mergeCell ref="A67:I67"/>
    <mergeCell ref="K67:M67"/>
    <mergeCell ref="N68:P68"/>
    <mergeCell ref="N69:P69"/>
    <mergeCell ref="K70:M70"/>
    <mergeCell ref="C128:X128"/>
    <mergeCell ref="C129:O130"/>
    <mergeCell ref="P129:R130"/>
    <mergeCell ref="S129:X129"/>
    <mergeCell ref="S130:U130"/>
    <mergeCell ref="V130:X130"/>
    <mergeCell ref="C105:K105"/>
    <mergeCell ref="C106:K106"/>
    <mergeCell ref="C100:K100"/>
    <mergeCell ref="S114:U114"/>
    <mergeCell ref="C113:L113"/>
    <mergeCell ref="M113:O113"/>
    <mergeCell ref="P113:R113"/>
    <mergeCell ref="M103:O103"/>
    <mergeCell ref="C103:K103"/>
    <mergeCell ref="C101:K101"/>
    <mergeCell ref="C102:K102"/>
    <mergeCell ref="V100:X100"/>
    <mergeCell ref="V97:X97"/>
    <mergeCell ref="A56:I56"/>
    <mergeCell ref="A57:I57"/>
    <mergeCell ref="A58:I58"/>
    <mergeCell ref="M56:N56"/>
    <mergeCell ref="O56:P56"/>
    <mergeCell ref="Q56:R56"/>
    <mergeCell ref="M57:N57"/>
    <mergeCell ref="M58:N58"/>
    <mergeCell ref="O57:P57"/>
    <mergeCell ref="O58:P58"/>
    <mergeCell ref="Q57:R57"/>
    <mergeCell ref="Q58:R58"/>
    <mergeCell ref="K56:L56"/>
    <mergeCell ref="K58:L58"/>
    <mergeCell ref="K57:L57"/>
    <mergeCell ref="S124:U124"/>
    <mergeCell ref="V124:X124"/>
    <mergeCell ref="V114:X114"/>
    <mergeCell ref="S115:U115"/>
    <mergeCell ref="V115:X115"/>
    <mergeCell ref="S113:U113"/>
    <mergeCell ref="V113:X113"/>
    <mergeCell ref="S105:U105"/>
    <mergeCell ref="S107:U107"/>
    <mergeCell ref="V107:X107"/>
    <mergeCell ref="S108:U108"/>
    <mergeCell ref="V108:X108"/>
    <mergeCell ref="V105:X105"/>
    <mergeCell ref="S106:U106"/>
    <mergeCell ref="V106:X106"/>
    <mergeCell ref="S111:X111"/>
    <mergeCell ref="S116:U116"/>
    <mergeCell ref="V116:X116"/>
    <mergeCell ref="V119:X119"/>
    <mergeCell ref="S122:U122"/>
    <mergeCell ref="S118:U118"/>
    <mergeCell ref="V118:X118"/>
    <mergeCell ref="V122:X122"/>
    <mergeCell ref="S123:U123"/>
    <mergeCell ref="C95:L95"/>
    <mergeCell ref="F107:K107"/>
    <mergeCell ref="F108:K108"/>
    <mergeCell ref="M111:O112"/>
    <mergeCell ref="P111:R112"/>
    <mergeCell ref="V101:X101"/>
    <mergeCell ref="M117:O117"/>
    <mergeCell ref="M96:O96"/>
    <mergeCell ref="S102:U102"/>
    <mergeCell ref="P124:R124"/>
    <mergeCell ref="P118:R118"/>
    <mergeCell ref="P96:R109"/>
    <mergeCell ref="E98:K98"/>
    <mergeCell ref="E99:K99"/>
    <mergeCell ref="M98:O98"/>
    <mergeCell ref="M99:O99"/>
    <mergeCell ref="M100:O100"/>
    <mergeCell ref="M101:O101"/>
    <mergeCell ref="M102:O102"/>
    <mergeCell ref="C114:K114"/>
    <mergeCell ref="M114:O114"/>
    <mergeCell ref="C109:K109"/>
    <mergeCell ref="M109:O109"/>
    <mergeCell ref="M105:O105"/>
    <mergeCell ref="M106:O106"/>
    <mergeCell ref="C104:K104"/>
    <mergeCell ref="C116:D117"/>
    <mergeCell ref="P114:R114"/>
    <mergeCell ref="P123:R123"/>
    <mergeCell ref="C124:K124"/>
    <mergeCell ref="M124:O124"/>
    <mergeCell ref="P119:R119"/>
    <mergeCell ref="C120:K120"/>
    <mergeCell ref="A80:I80"/>
    <mergeCell ref="K80:M80"/>
    <mergeCell ref="A81:I81"/>
    <mergeCell ref="N80:P80"/>
    <mergeCell ref="P122:R122"/>
    <mergeCell ref="V102:X102"/>
    <mergeCell ref="S100:U100"/>
    <mergeCell ref="S109:U109"/>
    <mergeCell ref="V109:X109"/>
    <mergeCell ref="V96:X96"/>
    <mergeCell ref="S103:U103"/>
    <mergeCell ref="S104:U104"/>
    <mergeCell ref="S96:U96"/>
    <mergeCell ref="W88:AB88"/>
    <mergeCell ref="W85:AB85"/>
    <mergeCell ref="W86:AB86"/>
    <mergeCell ref="C118:K118"/>
    <mergeCell ref="M118:O118"/>
    <mergeCell ref="C119:K119"/>
    <mergeCell ref="M119:O119"/>
    <mergeCell ref="S117:U117"/>
    <mergeCell ref="V120:X120"/>
    <mergeCell ref="S121:U121"/>
    <mergeCell ref="V121:X121"/>
    <mergeCell ref="Q79:T79"/>
    <mergeCell ref="Q80:T80"/>
    <mergeCell ref="Q81:T81"/>
    <mergeCell ref="W81:AB81"/>
    <mergeCell ref="U82:V82"/>
    <mergeCell ref="W82:AB82"/>
    <mergeCell ref="U86:V86"/>
    <mergeCell ref="K42:L42"/>
    <mergeCell ref="Q28:R28"/>
    <mergeCell ref="K29:L29"/>
    <mergeCell ref="A55:AB55"/>
    <mergeCell ref="K38:L38"/>
    <mergeCell ref="A30:AB30"/>
    <mergeCell ref="Q34:R34"/>
    <mergeCell ref="K34:L34"/>
    <mergeCell ref="M31:N31"/>
    <mergeCell ref="O31:P31"/>
    <mergeCell ref="K31:L31"/>
    <mergeCell ref="Q33:R33"/>
    <mergeCell ref="Y27:Y28"/>
    <mergeCell ref="Z27:Z28"/>
    <mergeCell ref="S27:S28"/>
    <mergeCell ref="T27:T28"/>
    <mergeCell ref="A83:I83"/>
    <mergeCell ref="N75:P75"/>
    <mergeCell ref="U75:V75"/>
    <mergeCell ref="N77:P77"/>
    <mergeCell ref="K65:M65"/>
    <mergeCell ref="U67:V67"/>
    <mergeCell ref="K71:M71"/>
    <mergeCell ref="U70:V70"/>
    <mergeCell ref="U71:V71"/>
    <mergeCell ref="U77:V77"/>
    <mergeCell ref="Q75:T75"/>
    <mergeCell ref="N73:P73"/>
    <mergeCell ref="U73:V73"/>
    <mergeCell ref="U68:V68"/>
    <mergeCell ref="U69:V69"/>
    <mergeCell ref="Q77:T77"/>
    <mergeCell ref="B66:AB66"/>
    <mergeCell ref="W73:AB73"/>
    <mergeCell ref="A74:I74"/>
    <mergeCell ref="K74:M74"/>
    <mergeCell ref="Q73:T73"/>
    <mergeCell ref="Q74:T74"/>
    <mergeCell ref="A68:I68"/>
    <mergeCell ref="K68:M68"/>
    <mergeCell ref="A69:I69"/>
    <mergeCell ref="E38:I38"/>
    <mergeCell ref="K47:L47"/>
    <mergeCell ref="O28:P28"/>
    <mergeCell ref="K26:L28"/>
    <mergeCell ref="Q31:R31"/>
    <mergeCell ref="X27:X28"/>
    <mergeCell ref="M26:AB26"/>
    <mergeCell ref="O29:P29"/>
    <mergeCell ref="A26:J28"/>
    <mergeCell ref="A33:I33"/>
    <mergeCell ref="A34:I34"/>
    <mergeCell ref="M27:N28"/>
    <mergeCell ref="M29:N29"/>
    <mergeCell ref="A46:I46"/>
    <mergeCell ref="K40:L40"/>
    <mergeCell ref="O27:R27"/>
    <mergeCell ref="A37:I37"/>
    <mergeCell ref="A29:J29"/>
    <mergeCell ref="AA27:AB27"/>
    <mergeCell ref="O37:P37"/>
    <mergeCell ref="Q37:R37"/>
    <mergeCell ref="O33:P33"/>
    <mergeCell ref="M33:N33"/>
    <mergeCell ref="A35:AB35"/>
    <mergeCell ref="W65:AB65"/>
    <mergeCell ref="AD61:AD62"/>
    <mergeCell ref="K32:L32"/>
    <mergeCell ref="M32:N32"/>
    <mergeCell ref="O32:P32"/>
    <mergeCell ref="Q32:R32"/>
    <mergeCell ref="K48:L48"/>
    <mergeCell ref="K49:L49"/>
    <mergeCell ref="K50:L50"/>
    <mergeCell ref="K51:L51"/>
    <mergeCell ref="K45:L45"/>
    <mergeCell ref="M36:N36"/>
    <mergeCell ref="K33:L33"/>
    <mergeCell ref="O34:P34"/>
    <mergeCell ref="Q36:R36"/>
    <mergeCell ref="M34:N34"/>
    <mergeCell ref="K39:L39"/>
    <mergeCell ref="U62:V64"/>
    <mergeCell ref="O36:P36"/>
    <mergeCell ref="K37:L37"/>
    <mergeCell ref="M37:N37"/>
    <mergeCell ref="W62:AB64"/>
    <mergeCell ref="K52:L52"/>
    <mergeCell ref="M38:AB50"/>
    <mergeCell ref="E39:I39"/>
    <mergeCell ref="N65:P65"/>
    <mergeCell ref="A60:AB60"/>
    <mergeCell ref="A62:J64"/>
    <mergeCell ref="K62:M64"/>
    <mergeCell ref="N62:P64"/>
    <mergeCell ref="A54:I54"/>
    <mergeCell ref="M54:N54"/>
    <mergeCell ref="O54:P54"/>
    <mergeCell ref="Q54:R54"/>
    <mergeCell ref="K54:L54"/>
    <mergeCell ref="A45:I45"/>
    <mergeCell ref="A47:I47"/>
    <mergeCell ref="A48:I48"/>
    <mergeCell ref="K53:L53"/>
    <mergeCell ref="K46:L46"/>
    <mergeCell ref="O51:P51"/>
    <mergeCell ref="O52:P52"/>
    <mergeCell ref="A65:J65"/>
    <mergeCell ref="U65:V65"/>
    <mergeCell ref="O53:P53"/>
    <mergeCell ref="Q51:R51"/>
    <mergeCell ref="Q52:R52"/>
    <mergeCell ref="Q53:R53"/>
    <mergeCell ref="K69:M69"/>
    <mergeCell ref="A70:I70"/>
    <mergeCell ref="N70:P70"/>
    <mergeCell ref="W69:AB69"/>
    <mergeCell ref="W71:AB71"/>
    <mergeCell ref="A71:I71"/>
    <mergeCell ref="N71:P71"/>
    <mergeCell ref="W70:AB70"/>
    <mergeCell ref="W68:AB68"/>
    <mergeCell ref="W67:AB67"/>
    <mergeCell ref="N67:P67"/>
    <mergeCell ref="N74:P74"/>
    <mergeCell ref="U74:V74"/>
    <mergeCell ref="C157:O158"/>
    <mergeCell ref="P157:P158"/>
    <mergeCell ref="Q157:Y158"/>
    <mergeCell ref="C159:O160"/>
    <mergeCell ref="P159:P160"/>
    <mergeCell ref="Q159:Y160"/>
    <mergeCell ref="C155:O156"/>
    <mergeCell ref="P155:P156"/>
    <mergeCell ref="Q155:Y156"/>
    <mergeCell ref="U83:AB83"/>
    <mergeCell ref="Q85:T85"/>
    <mergeCell ref="Q86:T86"/>
    <mergeCell ref="K83:P83"/>
    <mergeCell ref="D90:W90"/>
    <mergeCell ref="B84:AB84"/>
    <mergeCell ref="A87:I87"/>
    <mergeCell ref="K87:M87"/>
    <mergeCell ref="N87:P87"/>
    <mergeCell ref="U87:V87"/>
    <mergeCell ref="W87:AB87"/>
    <mergeCell ref="B22:AC22"/>
    <mergeCell ref="P16:AB16"/>
    <mergeCell ref="P17:AB17"/>
    <mergeCell ref="A24:AB24"/>
    <mergeCell ref="K43:L43"/>
    <mergeCell ref="K44:L44"/>
    <mergeCell ref="A36:I36"/>
    <mergeCell ref="K36:L36"/>
    <mergeCell ref="A16:N16"/>
    <mergeCell ref="A41:I41"/>
    <mergeCell ref="K41:L41"/>
    <mergeCell ref="A17:N17"/>
    <mergeCell ref="B20:AC20"/>
    <mergeCell ref="Q29:R29"/>
    <mergeCell ref="A32:I32"/>
    <mergeCell ref="U27:U28"/>
    <mergeCell ref="V27:V28"/>
    <mergeCell ref="W27:W28"/>
    <mergeCell ref="A40:I40"/>
    <mergeCell ref="A31:I31"/>
    <mergeCell ref="A44:I44"/>
    <mergeCell ref="A43:I43"/>
    <mergeCell ref="A42:I42"/>
    <mergeCell ref="A38:D39"/>
    <mergeCell ref="M53:N53"/>
    <mergeCell ref="F49:I49"/>
    <mergeCell ref="F50:I50"/>
    <mergeCell ref="M52:N52"/>
    <mergeCell ref="A49:E50"/>
    <mergeCell ref="Q1:AB1"/>
    <mergeCell ref="Q3:AB4"/>
    <mergeCell ref="P8:AB8"/>
    <mergeCell ref="P10:AB10"/>
    <mergeCell ref="P11:AB11"/>
    <mergeCell ref="P12:AB12"/>
    <mergeCell ref="P13:AB13"/>
    <mergeCell ref="P14:AB14"/>
    <mergeCell ref="P15:AB15"/>
    <mergeCell ref="A1:P1"/>
    <mergeCell ref="A11:N11"/>
    <mergeCell ref="A8:N8"/>
    <mergeCell ref="A3:P3"/>
    <mergeCell ref="A4:P4"/>
    <mergeCell ref="A10:N10"/>
    <mergeCell ref="A13:N13"/>
    <mergeCell ref="A12:N12"/>
    <mergeCell ref="A15:N15"/>
    <mergeCell ref="A14:N14"/>
    <mergeCell ref="M121:O121"/>
    <mergeCell ref="P121:R121"/>
    <mergeCell ref="C122:K122"/>
    <mergeCell ref="M95:O95"/>
    <mergeCell ref="M122:O122"/>
    <mergeCell ref="C123:K123"/>
    <mergeCell ref="M123:O123"/>
    <mergeCell ref="M97:O97"/>
    <mergeCell ref="C110:X110"/>
    <mergeCell ref="C115:K115"/>
    <mergeCell ref="M115:O115"/>
    <mergeCell ref="C121:K121"/>
    <mergeCell ref="E116:K116"/>
    <mergeCell ref="M116:O116"/>
    <mergeCell ref="C98:D99"/>
    <mergeCell ref="M104:O104"/>
    <mergeCell ref="E117:K117"/>
    <mergeCell ref="S98:U98"/>
    <mergeCell ref="V98:X98"/>
    <mergeCell ref="S99:U99"/>
    <mergeCell ref="S101:U101"/>
    <mergeCell ref="V123:X123"/>
    <mergeCell ref="P95:R95"/>
    <mergeCell ref="S95:U95"/>
    <mergeCell ref="U76:V76"/>
    <mergeCell ref="W76:AB76"/>
    <mergeCell ref="A73:I73"/>
    <mergeCell ref="K73:M73"/>
    <mergeCell ref="W74:AB74"/>
    <mergeCell ref="W75:AB75"/>
    <mergeCell ref="Q76:T76"/>
    <mergeCell ref="A82:I82"/>
    <mergeCell ref="K82:M82"/>
    <mergeCell ref="N82:P82"/>
    <mergeCell ref="W80:AB80"/>
    <mergeCell ref="B78:AB78"/>
    <mergeCell ref="A77:I77"/>
    <mergeCell ref="U80:V80"/>
    <mergeCell ref="K81:M81"/>
    <mergeCell ref="A79:I79"/>
    <mergeCell ref="U79:V79"/>
    <mergeCell ref="W79:AB79"/>
    <mergeCell ref="W77:AB77"/>
    <mergeCell ref="K79:M79"/>
    <mergeCell ref="N79:P79"/>
    <mergeCell ref="N81:P81"/>
    <mergeCell ref="U81:V81"/>
    <mergeCell ref="K77:M77"/>
    <mergeCell ref="M93:O94"/>
    <mergeCell ref="U85:V85"/>
    <mergeCell ref="N86:P86"/>
    <mergeCell ref="Q87:T87"/>
    <mergeCell ref="Q88:T88"/>
    <mergeCell ref="S97:U97"/>
    <mergeCell ref="A85:I85"/>
    <mergeCell ref="K85:M85"/>
    <mergeCell ref="A86:I86"/>
    <mergeCell ref="K86:M86"/>
    <mergeCell ref="A88:I88"/>
    <mergeCell ref="K88:M88"/>
    <mergeCell ref="N88:P88"/>
    <mergeCell ref="U88:V88"/>
    <mergeCell ref="C96:K96"/>
    <mergeCell ref="C97:K97"/>
    <mergeCell ref="N85:P85"/>
    <mergeCell ref="C92:X92"/>
    <mergeCell ref="P93:R94"/>
    <mergeCell ref="S93:X93"/>
    <mergeCell ref="S94:U94"/>
    <mergeCell ref="V94:X94"/>
    <mergeCell ref="V95:X95"/>
    <mergeCell ref="C93:L94"/>
    <mergeCell ref="S119:U119"/>
    <mergeCell ref="S120:U120"/>
    <mergeCell ref="P117:R117"/>
    <mergeCell ref="V117:X117"/>
    <mergeCell ref="V104:X104"/>
    <mergeCell ref="V103:X103"/>
    <mergeCell ref="V99:X99"/>
    <mergeCell ref="C111:L112"/>
    <mergeCell ref="S112:U112"/>
    <mergeCell ref="V112:X112"/>
    <mergeCell ref="M107:O107"/>
    <mergeCell ref="M108:O108"/>
    <mergeCell ref="C107:E108"/>
    <mergeCell ref="P115:R115"/>
    <mergeCell ref="P116:R116"/>
    <mergeCell ref="M120:O120"/>
    <mergeCell ref="P120:R120"/>
    <mergeCell ref="C127:K127"/>
    <mergeCell ref="M127:O127"/>
    <mergeCell ref="P127:R127"/>
    <mergeCell ref="S127:U127"/>
    <mergeCell ref="V127:X127"/>
    <mergeCell ref="C125:E126"/>
    <mergeCell ref="F125:K125"/>
    <mergeCell ref="M125:O125"/>
    <mergeCell ref="P125:R125"/>
    <mergeCell ref="S125:U125"/>
    <mergeCell ref="F126:K126"/>
    <mergeCell ref="M126:O126"/>
    <mergeCell ref="P126:R126"/>
    <mergeCell ref="S126:U126"/>
    <mergeCell ref="V125:X125"/>
    <mergeCell ref="V126:X126"/>
    <mergeCell ref="Q82:T82"/>
    <mergeCell ref="Q83:T83"/>
    <mergeCell ref="A9:N9"/>
    <mergeCell ref="P9:AB9"/>
    <mergeCell ref="Q62:T64"/>
    <mergeCell ref="Q65:T65"/>
    <mergeCell ref="Q67:T67"/>
    <mergeCell ref="Q68:T68"/>
    <mergeCell ref="Q69:T69"/>
    <mergeCell ref="Q70:T70"/>
    <mergeCell ref="Q71:T71"/>
    <mergeCell ref="A18:N18"/>
    <mergeCell ref="P18:AB18"/>
    <mergeCell ref="A51:G53"/>
    <mergeCell ref="H51:I51"/>
    <mergeCell ref="H52:I52"/>
    <mergeCell ref="H53:I53"/>
    <mergeCell ref="M51:N51"/>
    <mergeCell ref="A75:I75"/>
    <mergeCell ref="K75:M75"/>
    <mergeCell ref="B72:AB72"/>
    <mergeCell ref="A76:I76"/>
    <mergeCell ref="K76:M76"/>
    <mergeCell ref="N76:P76"/>
  </mergeCells>
  <phoneticPr fontId="2" type="noConversion"/>
  <conditionalFormatting sqref="V109">
    <cfRule type="cellIs" dxfId="41" priority="124" stopIfTrue="1" operator="equal">
      <formula>0</formula>
    </cfRule>
  </conditionalFormatting>
  <conditionalFormatting sqref="S95:V96 P93 P95:P96 S108 S97:U97 S101:U102 S106:U107 V97:V108">
    <cfRule type="cellIs" dxfId="40" priority="123" stopIfTrue="1" operator="equal">
      <formula>0</formula>
    </cfRule>
  </conditionalFormatting>
  <conditionalFormatting sqref="S98:U100">
    <cfRule type="cellIs" dxfId="39" priority="122" stopIfTrue="1" operator="equal">
      <formula>0</formula>
    </cfRule>
  </conditionalFormatting>
  <conditionalFormatting sqref="S103:U105">
    <cfRule type="cellIs" dxfId="38" priority="121" stopIfTrue="1" operator="equal">
      <formula>0</formula>
    </cfRule>
  </conditionalFormatting>
  <conditionalFormatting sqref="L38:L40 A67:B88 L42:L46 K38:K54 C73:J77 C68:M71 K36:AA37 K31:AA31 K32 M32 O32 Q32 S32:AA32 C67:K67 K57:K59 Q67:Q71 U67:U71 W67:W71 C85:J88 C79:J83 Q83 K83 K33:AA34 L54:AA54 AC54 AC31:AC34 AC36:AC37 AC84 N67:N71">
    <cfRule type="cellIs" dxfId="37" priority="56" stopIfTrue="1" operator="equal">
      <formula>0</formula>
    </cfRule>
  </conditionalFormatting>
  <conditionalFormatting sqref="K74:M77 K73 Q73:Q77 U73:U77 W73:W77">
    <cfRule type="cellIs" dxfId="36" priority="52" stopIfTrue="1" operator="equal">
      <formula>0</formula>
    </cfRule>
  </conditionalFormatting>
  <conditionalFormatting sqref="P116:P118 S116:U118">
    <cfRule type="cellIs" dxfId="35" priority="37" stopIfTrue="1" operator="equal">
      <formula>0</formula>
    </cfRule>
  </conditionalFormatting>
  <conditionalFormatting sqref="P121:P123 S121:U123">
    <cfRule type="cellIs" dxfId="34" priority="36" stopIfTrue="1" operator="equal">
      <formula>0</formula>
    </cfRule>
  </conditionalFormatting>
  <conditionalFormatting sqref="K80:M82 K79 Q79:Q82 U79:U82 W79:W82">
    <cfRule type="cellIs" dxfId="33" priority="51" stopIfTrue="1" operator="equal">
      <formula>0</formula>
    </cfRule>
  </conditionalFormatting>
  <conditionalFormatting sqref="K86:M88 K85 Q85:Q88 U85:U88 W85:W88">
    <cfRule type="cellIs" dxfId="32" priority="50" stopIfTrue="1" operator="equal">
      <formula>0</formula>
    </cfRule>
  </conditionalFormatting>
  <conditionalFormatting sqref="N73:N77">
    <cfRule type="cellIs" dxfId="31" priority="48" stopIfTrue="1" operator="equal">
      <formula>0</formula>
    </cfRule>
  </conditionalFormatting>
  <conditionalFormatting sqref="N79:N82">
    <cfRule type="cellIs" dxfId="30" priority="47" stopIfTrue="1" operator="equal">
      <formula>0</formula>
    </cfRule>
  </conditionalFormatting>
  <conditionalFormatting sqref="N85:N88">
    <cfRule type="cellIs" dxfId="29" priority="46" stopIfTrue="1" operator="equal">
      <formula>0</formula>
    </cfRule>
  </conditionalFormatting>
  <conditionalFormatting sqref="AB54 AB31:AB34 AB36:AB37">
    <cfRule type="cellIs" dxfId="28" priority="45" stopIfTrue="1" operator="equal">
      <formula>0</formula>
    </cfRule>
  </conditionalFormatting>
  <conditionalFormatting sqref="V124">
    <cfRule type="cellIs" dxfId="27" priority="25" stopIfTrue="1" operator="equal">
      <formula>0</formula>
    </cfRule>
  </conditionalFormatting>
  <conditionalFormatting sqref="V123">
    <cfRule type="cellIs" dxfId="26" priority="26" stopIfTrue="1" operator="equal">
      <formula>0</formula>
    </cfRule>
  </conditionalFormatting>
  <conditionalFormatting sqref="V125">
    <cfRule type="cellIs" dxfId="25" priority="24" stopIfTrue="1" operator="equal">
      <formula>0</formula>
    </cfRule>
  </conditionalFormatting>
  <conditionalFormatting sqref="V126">
    <cfRule type="cellIs" dxfId="24" priority="23" stopIfTrue="1" operator="equal">
      <formula>0</formula>
    </cfRule>
  </conditionalFormatting>
  <conditionalFormatting sqref="P136 V132:V136 S132:S135">
    <cfRule type="cellIs" dxfId="23" priority="16" stopIfTrue="1" operator="equal">
      <formula>0</formula>
    </cfRule>
  </conditionalFormatting>
  <conditionalFormatting sqref="V127 P127">
    <cfRule type="cellIs" dxfId="22" priority="39" stopIfTrue="1" operator="equal">
      <formula>0</formula>
    </cfRule>
  </conditionalFormatting>
  <conditionalFormatting sqref="P124:P126 S113:V114 P111 P113:P115 P119:P120 S126 S115:U115 S119:U120 S124:U125">
    <cfRule type="cellIs" dxfId="21" priority="38" stopIfTrue="1" operator="equal">
      <formula>0</formula>
    </cfRule>
  </conditionalFormatting>
  <conditionalFormatting sqref="V115">
    <cfRule type="cellIs" dxfId="20" priority="34" stopIfTrue="1" operator="equal">
      <formula>0</formula>
    </cfRule>
  </conditionalFormatting>
  <conditionalFormatting sqref="V116">
    <cfRule type="cellIs" dxfId="19" priority="33" stopIfTrue="1" operator="equal">
      <formula>0</formula>
    </cfRule>
  </conditionalFormatting>
  <conditionalFormatting sqref="V117">
    <cfRule type="cellIs" dxfId="18" priority="32" stopIfTrue="1" operator="equal">
      <formula>0</formula>
    </cfRule>
  </conditionalFormatting>
  <conditionalFormatting sqref="V118">
    <cfRule type="cellIs" dxfId="17" priority="31" stopIfTrue="1" operator="equal">
      <formula>0</formula>
    </cfRule>
  </conditionalFormatting>
  <conditionalFormatting sqref="V119">
    <cfRule type="cellIs" dxfId="16" priority="30" stopIfTrue="1" operator="equal">
      <formula>0</formula>
    </cfRule>
  </conditionalFormatting>
  <conditionalFormatting sqref="V120">
    <cfRule type="cellIs" dxfId="15" priority="29" stopIfTrue="1" operator="equal">
      <formula>0</formula>
    </cfRule>
  </conditionalFormatting>
  <conditionalFormatting sqref="V121">
    <cfRule type="cellIs" dxfId="14" priority="28" stopIfTrue="1" operator="equal">
      <formula>0</formula>
    </cfRule>
  </conditionalFormatting>
  <conditionalFormatting sqref="V122">
    <cfRule type="cellIs" dxfId="13" priority="27" stopIfTrue="1" operator="equal">
      <formula>0</formula>
    </cfRule>
  </conditionalFormatting>
  <conditionalFormatting sqref="K56">
    <cfRule type="cellIs" dxfId="12" priority="21" stopIfTrue="1" operator="equal">
      <formula>0</formula>
    </cfRule>
  </conditionalFormatting>
  <conditionalFormatting sqref="M56:N56">
    <cfRule type="cellIs" dxfId="11" priority="20" stopIfTrue="1" operator="equal">
      <formula>0</formula>
    </cfRule>
  </conditionalFormatting>
  <conditionalFormatting sqref="O56:AB58">
    <cfRule type="cellIs" dxfId="10" priority="19" stopIfTrue="1" operator="equal">
      <formula>0</formula>
    </cfRule>
  </conditionalFormatting>
  <conditionalFormatting sqref="M57:N58">
    <cfRule type="cellIs" dxfId="9" priority="18" operator="equal">
      <formula>0</formula>
    </cfRule>
  </conditionalFormatting>
  <conditionalFormatting sqref="P132:P135">
    <cfRule type="cellIs" dxfId="8" priority="15" stopIfTrue="1" operator="equal">
      <formula>0</formula>
    </cfRule>
  </conditionalFormatting>
  <conditionalFormatting sqref="W149 T149:T150">
    <cfRule type="cellIs" dxfId="7" priority="8" stopIfTrue="1" operator="equal">
      <formula>0</formula>
    </cfRule>
  </conditionalFormatting>
  <conditionalFormatting sqref="W150">
    <cfRule type="cellIs" dxfId="6" priority="9" stopIfTrue="1" operator="lessThan">
      <formula>0.7</formula>
    </cfRule>
    <cfRule type="cellIs" dxfId="5" priority="10" stopIfTrue="1" operator="greaterThanOrEqual">
      <formula>0.7</formula>
    </cfRule>
  </conditionalFormatting>
  <conditionalFormatting sqref="Q157">
    <cfRule type="cellIs" dxfId="4" priority="5" stopIfTrue="1" operator="equal">
      <formula>0</formula>
    </cfRule>
  </conditionalFormatting>
  <conditionalFormatting sqref="Q159">
    <cfRule type="cellIs" dxfId="3" priority="6" stopIfTrue="1" operator="greaterThanOrEqual">
      <formula>$Q$157</formula>
    </cfRule>
    <cfRule type="cellIs" dxfId="2" priority="7" stopIfTrue="1" operator="lessThan">
      <formula>$Q$157</formula>
    </cfRule>
  </conditionalFormatting>
  <conditionalFormatting sqref="V137:V138">
    <cfRule type="cellIs" dxfId="1" priority="4" stopIfTrue="1" operator="equal">
      <formula>0</formula>
    </cfRule>
  </conditionalFormatting>
  <conditionalFormatting sqref="M51:AB53">
    <cfRule type="cellIs" dxfId="0" priority="2" stopIfTrue="1" operator="equal">
      <formula>0</formula>
    </cfRule>
  </conditionalFormatting>
  <dataValidations count="2">
    <dataValidation showDropDown="1" showInputMessage="1" showErrorMessage="1" promptTitle="biokomponent" sqref="K67:L67 K73:L73 K79:L79 K85:L85"/>
    <dataValidation type="custom" allowBlank="1" showInputMessage="1" showErrorMessage="1" errorTitle="Dział 2&gt;=Dział 1" error="Ilość biokomponentów z Działu 1 sprawozdania nie może być większa od ilości biokomponentów z Działu 2. Prawidłowa ilość może być równa, bądź mniejsza." sqref="M127:O127">
      <formula1>"&gt;=$M$108"</formula1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0" orientation="landscape" r:id="rId1"/>
  <headerFooter alignWithMargins="0">
    <oddFooter>&amp;CStrona &amp;P z &amp;N</oddFooter>
  </headerFooter>
  <rowBreaks count="5" manualBreakCount="5">
    <brk id="23" max="16383" man="1"/>
    <brk id="59" max="28" man="1"/>
    <brk id="88" max="28" man="1"/>
    <brk id="137" max="28" man="1"/>
    <brk id="180" max="29" man="1"/>
  </rowBreaks>
  <ignoredErrors>
    <ignoredError sqref="Q159" evalError="1"/>
    <ignoredError sqref="T148 W148 P131:X131 C131 C148 C113 C95:X9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Option Button 35">
              <controlPr defaultSize="0" autoFill="0" autoLine="0" autoPict="0">
                <anchor moveWithCells="1">
                  <from>
                    <xdr:col>0</xdr:col>
                    <xdr:colOff>66675</xdr:colOff>
                    <xdr:row>140</xdr:row>
                    <xdr:rowOff>295275</xdr:rowOff>
                  </from>
                  <to>
                    <xdr:col>0</xdr:col>
                    <xdr:colOff>314325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Option Button 36">
              <controlPr defaultSize="0" autoFill="0" autoLine="0" autoPict="0">
                <anchor moveWithCells="1">
                  <from>
                    <xdr:col>0</xdr:col>
                    <xdr:colOff>66675</xdr:colOff>
                    <xdr:row>142</xdr:row>
                    <xdr:rowOff>9525</xdr:rowOff>
                  </from>
                  <to>
                    <xdr:col>0</xdr:col>
                    <xdr:colOff>371475</xdr:colOff>
                    <xdr:row>142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Arkusz1!$A$1:$A$13</xm:f>
          </x14:formula1>
          <xm:sqref>N67:P71 N85:P88 N79:P82 N73:P77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NCW</vt:lpstr>
      <vt:lpstr>NCW!Obszar_wydruku</vt:lpstr>
    </vt:vector>
  </TitlesOfParts>
  <Manager/>
  <Company>URE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DPE 4.3</dc:title>
  <dc:creator/>
  <cp:lastModifiedBy>Marek Odyniec</cp:lastModifiedBy>
  <cp:lastPrinted>2017-12-15T12:43:41Z</cp:lastPrinted>
  <dcterms:created xsi:type="dcterms:W3CDTF">1997-02-26T13:46:56Z</dcterms:created>
  <dcterms:modified xsi:type="dcterms:W3CDTF">2017-12-19T05:43:29Z</dcterms:modified>
</cp:coreProperties>
</file>