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ZO\WKP-6\Obowiązki wytwórców\Za 2018 r\Wzory 2019\migrujące z aukcji do systemu FIT_FIP\publikacja_03.2019\"/>
    </mc:Choice>
  </mc:AlternateContent>
  <workbookProtection workbookPassword="B96D" lockStructure="1"/>
  <bookViews>
    <workbookView xWindow="0" yWindow="0" windowWidth="28800" windowHeight="12135"/>
  </bookViews>
  <sheets>
    <sheet name="Kalkulacje" sheetId="1" r:id="rId1"/>
    <sheet name="Rozl 2016" sheetId="2" state="hidden" r:id="rId2"/>
    <sheet name="Rozl 2017" sheetId="3" state="hidden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3" l="1"/>
  <c r="N6" i="3" l="1"/>
  <c r="N11" i="3"/>
  <c r="O11" i="3" s="1"/>
  <c r="P11" i="3" s="1"/>
  <c r="L6" i="3"/>
  <c r="K6" i="3" s="1"/>
  <c r="M6" i="2"/>
  <c r="J6" i="3" l="1"/>
  <c r="I6" i="3" s="1"/>
  <c r="N11" i="2"/>
  <c r="O11" i="2" s="1"/>
  <c r="P11" i="2" s="1"/>
  <c r="M11" i="2"/>
  <c r="L6" i="2"/>
  <c r="K6" i="2" s="1"/>
  <c r="J6" i="2" s="1"/>
  <c r="I6" i="2" s="1"/>
  <c r="H6" i="2" s="1"/>
  <c r="G6" i="2" s="1"/>
  <c r="F6" i="2" s="1"/>
  <c r="E6" i="2" s="1"/>
  <c r="D6" i="2" s="1"/>
  <c r="C6" i="2" s="1"/>
  <c r="B6" i="2" s="1"/>
  <c r="H6" i="3" l="1"/>
  <c r="H8" i="1"/>
  <c r="G6" i="3" l="1"/>
  <c r="R26" i="1"/>
  <c r="R27" i="1"/>
  <c r="R28" i="1"/>
  <c r="R29" i="1"/>
  <c r="R30" i="1"/>
  <c r="F6" i="3" l="1"/>
  <c r="O38" i="1"/>
  <c r="N9" i="3" s="1"/>
  <c r="P38" i="1"/>
  <c r="O9" i="3" s="1"/>
  <c r="O12" i="3" s="1"/>
  <c r="Q38" i="1"/>
  <c r="P9" i="3" s="1"/>
  <c r="P12" i="3" s="1"/>
  <c r="N38" i="1"/>
  <c r="R37" i="1"/>
  <c r="R36" i="1"/>
  <c r="R17" i="1"/>
  <c r="R18" i="1"/>
  <c r="R16" i="1"/>
  <c r="Q9" i="3" l="1"/>
  <c r="N12" i="3"/>
  <c r="Q12" i="3" s="1"/>
  <c r="E6" i="3"/>
  <c r="P9" i="2"/>
  <c r="P12" i="2" s="1"/>
  <c r="O9" i="2"/>
  <c r="O12" i="2" s="1"/>
  <c r="N9" i="2"/>
  <c r="N12" i="2" s="1"/>
  <c r="M9" i="2"/>
  <c r="R38" i="1"/>
  <c r="D6" i="3" l="1"/>
  <c r="M12" i="2"/>
  <c r="Q12" i="2" s="1"/>
  <c r="Q9" i="2"/>
  <c r="H9" i="1"/>
  <c r="C6" i="3" l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B6" i="3" l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N4" i="3" s="1"/>
  <c r="N7" i="3" s="1"/>
  <c r="R24" i="1"/>
  <c r="R25" i="1"/>
  <c r="R31" i="1"/>
  <c r="R32" i="1"/>
  <c r="R33" i="1"/>
  <c r="R23" i="1"/>
  <c r="M4" i="2" l="1"/>
  <c r="M7" i="2" s="1"/>
  <c r="M4" i="3"/>
  <c r="M7" i="3" s="1"/>
  <c r="K4" i="2"/>
  <c r="K7" i="2" s="1"/>
  <c r="K4" i="3"/>
  <c r="K7" i="3" s="1"/>
  <c r="I4" i="2"/>
  <c r="I7" i="2" s="1"/>
  <c r="I4" i="3"/>
  <c r="I7" i="3" s="1"/>
  <c r="G4" i="2"/>
  <c r="G7" i="2" s="1"/>
  <c r="G4" i="3"/>
  <c r="G7" i="3" s="1"/>
  <c r="E4" i="2"/>
  <c r="E7" i="2" s="1"/>
  <c r="E4" i="3"/>
  <c r="E7" i="3" s="1"/>
  <c r="C4" i="2"/>
  <c r="C7" i="2" s="1"/>
  <c r="C4" i="3"/>
  <c r="C7" i="3" s="1"/>
  <c r="L4" i="2"/>
  <c r="L7" i="2" s="1"/>
  <c r="L4" i="3"/>
  <c r="L7" i="3" s="1"/>
  <c r="J4" i="2"/>
  <c r="J7" i="2" s="1"/>
  <c r="J4" i="3"/>
  <c r="J7" i="3" s="1"/>
  <c r="H4" i="2"/>
  <c r="H7" i="2" s="1"/>
  <c r="H4" i="3"/>
  <c r="H7" i="3" s="1"/>
  <c r="F4" i="2"/>
  <c r="F7" i="2" s="1"/>
  <c r="F4" i="3"/>
  <c r="F7" i="3" s="1"/>
  <c r="D4" i="2"/>
  <c r="D7" i="2" s="1"/>
  <c r="D4" i="3"/>
  <c r="D7" i="3" s="1"/>
  <c r="B4" i="2"/>
  <c r="B4" i="3"/>
  <c r="Q4" i="3" s="1"/>
  <c r="Q4" i="2"/>
  <c r="B7" i="2"/>
  <c r="R34" i="1"/>
  <c r="Q7" i="2" l="1"/>
  <c r="B15" i="2" s="1"/>
  <c r="B7" i="3"/>
  <c r="Q7" i="3" s="1"/>
  <c r="B15" i="3" s="1"/>
  <c r="R19" i="1"/>
  <c r="B14" i="3" l="1"/>
  <c r="B14" i="2"/>
  <c r="C14" i="3"/>
  <c r="C14" i="2"/>
</calcChain>
</file>

<file path=xl/comments1.xml><?xml version="1.0" encoding="utf-8"?>
<comments xmlns="http://schemas.openxmlformats.org/spreadsheetml/2006/main">
  <authors>
    <author>Paweł Bartoszewski</author>
  </authors>
  <commentList>
    <comment ref="P10" authorId="0" shapeId="0">
      <text>
        <r>
          <rPr>
            <b/>
            <sz val="9"/>
            <color indexed="81"/>
            <rFont val="Tahoma"/>
            <family val="2"/>
            <charset val="238"/>
          </rPr>
          <t>Paweł Bartoszewski:</t>
        </r>
        <r>
          <rPr>
            <sz val="9"/>
            <color indexed="81"/>
            <rFont val="Tahoma"/>
            <family val="2"/>
            <charset val="238"/>
          </rPr>
          <t xml:space="preserve">
publikowana na początku 2020 r.</t>
        </r>
      </text>
    </comment>
  </commentList>
</comments>
</file>

<file path=xl/comments2.xml><?xml version="1.0" encoding="utf-8"?>
<comments xmlns="http://schemas.openxmlformats.org/spreadsheetml/2006/main">
  <authors>
    <author>Paweł Bartoszewski</author>
  </authors>
  <commentList>
    <comment ref="P10" authorId="0" shapeId="0">
      <text>
        <r>
          <rPr>
            <b/>
            <sz val="9"/>
            <color indexed="81"/>
            <rFont val="Tahoma"/>
            <family val="2"/>
            <charset val="238"/>
          </rPr>
          <t>Paweł Bartoszewski:</t>
        </r>
        <r>
          <rPr>
            <sz val="9"/>
            <color indexed="81"/>
            <rFont val="Tahoma"/>
            <family val="2"/>
            <charset val="238"/>
          </rPr>
          <t xml:space="preserve">
publikowana na początku 2020 r.</t>
        </r>
      </text>
    </comment>
  </commentList>
</comments>
</file>

<file path=xl/sharedStrings.xml><?xml version="1.0" encoding="utf-8"?>
<sst xmlns="http://schemas.openxmlformats.org/spreadsheetml/2006/main" count="85" uniqueCount="55">
  <si>
    <t>zł/MWh</t>
  </si>
  <si>
    <t>zł</t>
  </si>
  <si>
    <t>stopa referencyjna (rp)</t>
  </si>
  <si>
    <t>Razem</t>
  </si>
  <si>
    <t>Inflacja</t>
  </si>
  <si>
    <t>MWh</t>
  </si>
  <si>
    <t>jedn.</t>
  </si>
  <si>
    <t>cena ref</t>
  </si>
  <si>
    <t>WOA</t>
  </si>
  <si>
    <t>Sprzedane świadectwa pochodzenia PMOZE, PMOZE-A, PMOZE-BIO</t>
  </si>
  <si>
    <t xml:space="preserve">Niesprzedane, w tym umorzone świadectwa pochodzenia PMOZE </t>
  </si>
  <si>
    <t>Niesprzedane, w tym umorzone  świadectwa pochodzenia PMOZE-A</t>
  </si>
  <si>
    <t>Niesprzedane, w tym umorzone  świadectwa pochodzenia PMOZE-BIO</t>
  </si>
  <si>
    <t>Wartość pomocy publicznej w postaci ujemnego salda</t>
  </si>
  <si>
    <t>ilość energii potwierdzonej świadectwami PMOZE_A</t>
  </si>
  <si>
    <t>ilość energii potwierdzonej świadectwami PMOZE_BIO</t>
  </si>
  <si>
    <t>BGR</t>
  </si>
  <si>
    <t>Firma wytwórcy</t>
  </si>
  <si>
    <t>Nazwa instalacji OZE</t>
  </si>
  <si>
    <t>Rodzaj instalacji OZE</t>
  </si>
  <si>
    <t>Moc zainstalowana elektryczna [MW]</t>
  </si>
  <si>
    <t>Rok, w którym przeprowadzono aukcję</t>
  </si>
  <si>
    <t>okres sprawozdawczy do dnia:</t>
  </si>
  <si>
    <t>Obliczenie skumulowanego wsparcia dla instalacji odnawialnego źródła energii:</t>
  </si>
  <si>
    <r>
      <t>Wartość pomocy publicznej (</t>
    </r>
    <r>
      <rPr>
        <b/>
        <sz val="11"/>
        <color rgb="FFFF0000"/>
        <rFont val="Calibri"/>
        <family val="2"/>
        <charset val="238"/>
        <scheme val="minor"/>
      </rPr>
      <t>wartość pomocy brutto, niezindeksowana</t>
    </r>
    <r>
      <rPr>
        <b/>
        <sz val="11"/>
        <color theme="1"/>
        <rFont val="Calibri"/>
        <family val="2"/>
        <charset val="238"/>
        <scheme val="minor"/>
      </rPr>
      <t>)</t>
    </r>
  </si>
  <si>
    <t>ceny referencyjne</t>
  </si>
  <si>
    <t>średnia roczna cena sprzedaży na rynku konkurencyjnym</t>
  </si>
  <si>
    <t>cena PURE</t>
  </si>
  <si>
    <t>Koniec okresu sprawozdawczego</t>
  </si>
  <si>
    <t>wybierz z listy</t>
  </si>
  <si>
    <t>Skumulowane wsparcie</t>
  </si>
  <si>
    <t>Słowniki</t>
  </si>
  <si>
    <t>ilość energii potwierdzonej świadectwami PMOZE</t>
  </si>
  <si>
    <r>
      <t xml:space="preserve">Ilość energii elektrycznej wytworzonej do dnia złożenia oferty aukcyjnej, potwierdzonej </t>
    </r>
    <r>
      <rPr>
        <b/>
        <sz val="11"/>
        <color rgb="FFFF0000"/>
        <rFont val="Calibri"/>
        <family val="2"/>
        <charset val="238"/>
        <scheme val="minor"/>
      </rPr>
      <t>wydanym w danym roku kalendarzowym</t>
    </r>
    <r>
      <rPr>
        <b/>
        <sz val="11"/>
        <color theme="1"/>
        <rFont val="Calibri"/>
        <family val="2"/>
        <charset val="238"/>
        <scheme val="minor"/>
      </rPr>
      <t xml:space="preserve"> świadectwem pochodzenia (z dokładnością do 3 miejsc po przecinku)</t>
    </r>
  </si>
  <si>
    <t xml:space="preserve"> - udzielona przed dniem złożenia oświadczenia, o którym mowa w art. 39 ust. 4 ustawy OZE, składanego wraz z ofertą</t>
  </si>
  <si>
    <r>
      <t xml:space="preserve">Tabela pn. </t>
    </r>
    <r>
      <rPr>
        <b/>
        <i/>
        <sz val="16"/>
        <color theme="1"/>
        <rFont val="Calibri"/>
        <family val="2"/>
        <charset val="238"/>
        <scheme val="minor"/>
      </rPr>
      <t>Zestawienie danych na potrzeby rozliczenia pomocy publicznej w aukcyjnym systemie wsparcia</t>
    </r>
  </si>
  <si>
    <t>Uwaga!!! Niniejszy formularz ma charakter uproszczony, wypełniając go należy bezwzględnie  kierować się brzmieniem art. 4 ustawy z dnia 7 czerwca 2018 r. o zmianie ustawy o odnawialnych źródłach energii oraz niektórych innych ustaw (Dz. U. z 2018 r., poz. 1276), w szczególności w odniesieniu do ustalania wartości otrzymanej pomocy publicznej</t>
  </si>
  <si>
    <t>Ilość energii oferowanej w ofercie aukcyjnej z dokładnością do
3 miejsc po przecinku [MWh]</t>
  </si>
  <si>
    <t>Pomoc publiczna o charakterze inwestycyjnym, a także pomoc de minimis, dla danej instalacji OZE</t>
  </si>
  <si>
    <t>Wartość pomocy publicznej w formie ulg i zwolnień w podatkach i opłatach otrzymana z tytułu wytwarzania energii w instalacji OZE</t>
  </si>
  <si>
    <t>Wartość innej pomocy publicznej o charakterze operacyjnym, dotycząca instalacji OZE, bez względu na formę i miejsce jej udzielenia</t>
  </si>
  <si>
    <t xml:space="preserve">SWP </t>
  </si>
  <si>
    <t>SWP - przed złożeniem oferty</t>
  </si>
  <si>
    <t>SWP - po  złożeniu oferty</t>
  </si>
  <si>
    <t>MWP</t>
  </si>
  <si>
    <t>Rok</t>
  </si>
  <si>
    <t>Pomoc publiczna udzielona po złożeniu oferty aukcyjnej</t>
  </si>
  <si>
    <t>Pomoc publiczna udzielona przed złożeniem oferty aukcyjnej</t>
  </si>
  <si>
    <t>ROZLICZENIE - AUKCJA 2016</t>
  </si>
  <si>
    <t>ROZLICZENIE - AUKCJA 2017</t>
  </si>
  <si>
    <t xml:space="preserve"> - udzielona po dniu złożenia oświadczenia, o którym mowa w art. 39 ust. 4 ustawy OZE, składanego wraz z ofertą</t>
  </si>
  <si>
    <t>Sprzedane świadectwa pochodzenia z kogeneracji</t>
  </si>
  <si>
    <t>Sprzedane świadectwa pochodzenia efektywności energetycznej</t>
  </si>
  <si>
    <t>Niesprzedane, w tym umorzone świadectwa pochodzenia z kogeneracji</t>
  </si>
  <si>
    <t>Niesprzedane, w tym umorzone  świadectwa pochodzenia efektywności energetycznej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</si>
</sst>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#,##0.000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 style="thin">
        <color indexed="64"/>
      </bottom>
      <diagonal/>
    </border>
    <border>
      <left/>
      <right style="thin">
        <color auto="1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auto="1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indexed="64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indexed="64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double">
        <color auto="1"/>
      </left>
      <right/>
      <top style="double">
        <color auto="1"/>
      </top>
      <bottom style="thick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thin">
        <color auto="1"/>
      </right>
      <top/>
      <bottom style="thin">
        <color indexed="64"/>
      </bottom>
      <diagonal/>
    </border>
    <border>
      <left style="double">
        <color indexed="64"/>
      </left>
      <right style="double">
        <color auto="1"/>
      </right>
      <top style="thin">
        <color indexed="64"/>
      </top>
      <bottom style="thick">
        <color indexed="64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 style="double">
        <color indexed="64"/>
      </right>
      <top style="thick">
        <color auto="1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thin">
        <color indexed="64"/>
      </top>
      <bottom/>
      <diagonal/>
    </border>
    <border>
      <left style="double">
        <color indexed="64"/>
      </left>
      <right/>
      <top style="thick">
        <color auto="1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ck">
        <color auto="1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 style="thick">
        <color auto="1"/>
      </top>
      <bottom style="double">
        <color auto="1"/>
      </bottom>
      <diagonal/>
    </border>
    <border>
      <left/>
      <right style="double">
        <color indexed="64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double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double">
        <color indexed="64"/>
      </bottom>
      <diagonal/>
    </border>
    <border>
      <left style="thin">
        <color auto="1"/>
      </left>
      <right/>
      <top style="double">
        <color auto="1"/>
      </top>
      <bottom style="double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/>
    <xf numFmtId="164" fontId="0" fillId="0" borderId="1" xfId="0" applyNumberFormat="1" applyFont="1" applyBorder="1" applyAlignment="1">
      <alignment horizontal="right" vertical="center"/>
    </xf>
    <xf numFmtId="4" fontId="3" fillId="0" borderId="16" xfId="0" applyNumberFormat="1" applyFont="1" applyBorder="1"/>
    <xf numFmtId="4" fontId="3" fillId="0" borderId="19" xfId="0" applyNumberFormat="1" applyFont="1" applyBorder="1"/>
    <xf numFmtId="14" fontId="0" fillId="2" borderId="30" xfId="0" applyNumberFormat="1" applyFill="1" applyBorder="1" applyAlignment="1" applyProtection="1">
      <alignment horizontal="center" vertical="center"/>
      <protection locked="0"/>
    </xf>
    <xf numFmtId="165" fontId="0" fillId="2" borderId="5" xfId="0" applyNumberFormat="1" applyFont="1" applyFill="1" applyBorder="1" applyAlignment="1" applyProtection="1">
      <alignment vertical="center" wrapText="1"/>
      <protection locked="0"/>
    </xf>
    <xf numFmtId="165" fontId="0" fillId="2" borderId="7" xfId="0" applyNumberFormat="1" applyFont="1" applyFill="1" applyBorder="1" applyAlignment="1" applyProtection="1">
      <alignment vertical="center" wrapText="1"/>
      <protection locked="0"/>
    </xf>
    <xf numFmtId="165" fontId="5" fillId="2" borderId="7" xfId="0" applyNumberFormat="1" applyFont="1" applyFill="1" applyBorder="1" applyAlignment="1" applyProtection="1">
      <alignment vertical="center" wrapText="1"/>
      <protection locked="0"/>
    </xf>
    <xf numFmtId="165" fontId="0" fillId="2" borderId="8" xfId="0" applyNumberFormat="1" applyFont="1" applyFill="1" applyBorder="1" applyAlignment="1" applyProtection="1">
      <alignment horizontal="right" vertical="center"/>
      <protection locked="0"/>
    </xf>
    <xf numFmtId="165" fontId="0" fillId="2" borderId="9" xfId="0" applyNumberFormat="1" applyFont="1" applyFill="1" applyBorder="1" applyAlignment="1" applyProtection="1">
      <alignment horizontal="right" vertical="center"/>
      <protection locked="0"/>
    </xf>
    <xf numFmtId="165" fontId="0" fillId="2" borderId="25" xfId="0" applyNumberFormat="1" applyFont="1" applyFill="1" applyBorder="1" applyAlignment="1" applyProtection="1">
      <alignment horizontal="right" vertical="center"/>
      <protection locked="0"/>
    </xf>
    <xf numFmtId="165" fontId="0" fillId="2" borderId="35" xfId="0" applyNumberFormat="1" applyFont="1" applyFill="1" applyBorder="1" applyAlignment="1" applyProtection="1">
      <alignment horizontal="right" vertical="center"/>
      <protection locked="0"/>
    </xf>
    <xf numFmtId="165" fontId="0" fillId="2" borderId="36" xfId="0" applyNumberFormat="1" applyFont="1" applyFill="1" applyBorder="1" applyAlignment="1" applyProtection="1">
      <alignment horizontal="right" vertical="center"/>
      <protection locked="0"/>
    </xf>
    <xf numFmtId="165" fontId="0" fillId="2" borderId="37" xfId="0" applyNumberFormat="1" applyFont="1" applyFill="1" applyBorder="1" applyAlignment="1" applyProtection="1">
      <alignment horizontal="right" vertical="center"/>
      <protection locked="0"/>
    </xf>
    <xf numFmtId="4" fontId="5" fillId="2" borderId="10" xfId="0" applyNumberFormat="1" applyFont="1" applyFill="1" applyBorder="1" applyAlignment="1" applyProtection="1">
      <alignment vertical="center" wrapText="1"/>
      <protection locked="0"/>
    </xf>
    <xf numFmtId="4" fontId="0" fillId="2" borderId="9" xfId="0" applyNumberFormat="1" applyFont="1" applyFill="1" applyBorder="1" applyAlignment="1" applyProtection="1">
      <alignment horizontal="right" vertical="center"/>
      <protection locked="0"/>
    </xf>
    <xf numFmtId="4" fontId="0" fillId="2" borderId="26" xfId="0" applyNumberFormat="1" applyFont="1" applyFill="1" applyBorder="1" applyAlignment="1" applyProtection="1">
      <alignment horizontal="right" vertical="center"/>
      <protection locked="0"/>
    </xf>
    <xf numFmtId="4" fontId="0" fillId="2" borderId="27" xfId="0" applyNumberFormat="1" applyFont="1" applyFill="1" applyBorder="1" applyAlignment="1" applyProtection="1">
      <alignment horizontal="right" vertical="center"/>
      <protection locked="0"/>
    </xf>
    <xf numFmtId="4" fontId="0" fillId="2" borderId="7" xfId="0" applyNumberFormat="1" applyFont="1" applyFill="1" applyBorder="1" applyAlignment="1" applyProtection="1">
      <alignment horizontal="right" vertical="center"/>
      <protection locked="0"/>
    </xf>
    <xf numFmtId="4" fontId="0" fillId="2" borderId="16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/>
    <xf numFmtId="4" fontId="0" fillId="0" borderId="9" xfId="0" applyNumberFormat="1" applyBorder="1"/>
    <xf numFmtId="4" fontId="0" fillId="5" borderId="9" xfId="0" applyNumberFormat="1" applyFill="1" applyBorder="1"/>
    <xf numFmtId="10" fontId="0" fillId="0" borderId="9" xfId="0" applyNumberFormat="1" applyFont="1" applyBorder="1" applyAlignment="1">
      <alignment horizontal="right" vertical="center"/>
    </xf>
    <xf numFmtId="0" fontId="0" fillId="5" borderId="9" xfId="0" applyFill="1" applyBorder="1"/>
    <xf numFmtId="0" fontId="0" fillId="5" borderId="61" xfId="0" applyFill="1" applyBorder="1"/>
    <xf numFmtId="10" fontId="0" fillId="5" borderId="9" xfId="0" applyNumberFormat="1" applyFont="1" applyFill="1" applyBorder="1" applyAlignment="1">
      <alignment horizontal="right" vertical="center"/>
    </xf>
    <xf numFmtId="0" fontId="0" fillId="5" borderId="62" xfId="0" applyFill="1" applyBorder="1"/>
    <xf numFmtId="4" fontId="1" fillId="0" borderId="62" xfId="0" applyNumberFormat="1" applyFont="1" applyBorder="1"/>
    <xf numFmtId="164" fontId="0" fillId="0" borderId="61" xfId="0" applyNumberFormat="1" applyFont="1" applyBorder="1" applyAlignment="1">
      <alignment horizontal="right" vertical="center"/>
    </xf>
    <xf numFmtId="4" fontId="1" fillId="0" borderId="10" xfId="0" applyNumberFormat="1" applyFont="1" applyBorder="1"/>
    <xf numFmtId="4" fontId="1" fillId="5" borderId="10" xfId="0" applyNumberFormat="1" applyFont="1" applyFill="1" applyBorder="1"/>
    <xf numFmtId="0" fontId="1" fillId="5" borderId="10" xfId="0" applyFont="1" applyFill="1" applyBorder="1"/>
    <xf numFmtId="164" fontId="0" fillId="5" borderId="61" xfId="0" applyNumberFormat="1" applyFont="1" applyFill="1" applyBorder="1" applyAlignment="1">
      <alignment horizontal="right" vertical="center"/>
    </xf>
    <xf numFmtId="4" fontId="0" fillId="5" borderId="25" xfId="0" applyNumberFormat="1" applyFill="1" applyBorder="1"/>
    <xf numFmtId="0" fontId="0" fillId="5" borderId="25" xfId="0" applyFill="1" applyBorder="1"/>
    <xf numFmtId="0" fontId="0" fillId="5" borderId="34" xfId="0" applyFill="1" applyBorder="1"/>
    <xf numFmtId="0" fontId="1" fillId="5" borderId="63" xfId="0" applyFont="1" applyFill="1" applyBorder="1"/>
    <xf numFmtId="4" fontId="0" fillId="0" borderId="25" xfId="0" applyNumberFormat="1" applyBorder="1"/>
    <xf numFmtId="10" fontId="0" fillId="2" borderId="25" xfId="0" applyNumberFormat="1" applyFont="1" applyFill="1" applyBorder="1" applyAlignment="1">
      <alignment horizontal="right" vertical="center"/>
    </xf>
    <xf numFmtId="164" fontId="0" fillId="0" borderId="34" xfId="0" applyNumberFormat="1" applyFont="1" applyBorder="1" applyAlignment="1">
      <alignment horizontal="right" vertical="center"/>
    </xf>
    <xf numFmtId="4" fontId="1" fillId="0" borderId="58" xfId="0" applyNumberFormat="1" applyFont="1" applyBorder="1"/>
    <xf numFmtId="4" fontId="0" fillId="0" borderId="40" xfId="0" applyNumberFormat="1" applyBorder="1"/>
    <xf numFmtId="0" fontId="0" fillId="5" borderId="40" xfId="0" applyFill="1" applyBorder="1"/>
    <xf numFmtId="0" fontId="0" fillId="5" borderId="41" xfId="0" applyFill="1" applyBorder="1"/>
    <xf numFmtId="4" fontId="1" fillId="0" borderId="64" xfId="0" applyNumberFormat="1" applyFont="1" applyBorder="1"/>
    <xf numFmtId="4" fontId="1" fillId="0" borderId="65" xfId="0" applyNumberFormat="1" applyFont="1" applyBorder="1"/>
    <xf numFmtId="4" fontId="0" fillId="0" borderId="8" xfId="0" applyNumberFormat="1" applyBorder="1"/>
    <xf numFmtId="10" fontId="0" fillId="0" borderId="8" xfId="0" applyNumberFormat="1" applyFont="1" applyBorder="1" applyAlignment="1">
      <alignment horizontal="right" vertical="center"/>
    </xf>
    <xf numFmtId="164" fontId="0" fillId="0" borderId="66" xfId="0" applyNumberFormat="1" applyFont="1" applyBorder="1" applyAlignment="1">
      <alignment horizontal="right" vertical="center"/>
    </xf>
    <xf numFmtId="4" fontId="1" fillId="0" borderId="67" xfId="0" applyNumberFormat="1" applyFont="1" applyBorder="1"/>
    <xf numFmtId="0" fontId="0" fillId="5" borderId="8" xfId="0" applyFill="1" applyBorder="1"/>
    <xf numFmtId="0" fontId="0" fillId="5" borderId="66" xfId="0" applyFill="1" applyBorder="1"/>
    <xf numFmtId="0" fontId="0" fillId="5" borderId="3" xfId="0" applyFill="1" applyBorder="1"/>
    <xf numFmtId="0" fontId="1" fillId="0" borderId="40" xfId="0" applyFont="1" applyBorder="1"/>
    <xf numFmtId="0" fontId="0" fillId="0" borderId="40" xfId="0" applyBorder="1"/>
    <xf numFmtId="0" fontId="0" fillId="0" borderId="41" xfId="0" applyBorder="1"/>
    <xf numFmtId="0" fontId="2" fillId="0" borderId="64" xfId="0" applyFont="1" applyFill="1" applyBorder="1" applyAlignment="1">
      <alignment horizontal="left" vertical="center"/>
    </xf>
    <xf numFmtId="0" fontId="1" fillId="0" borderId="40" xfId="0" applyFont="1" applyFill="1" applyBorder="1" applyAlignment="1">
      <alignment horizontal="left" vertical="center" wrapText="1"/>
    </xf>
    <xf numFmtId="0" fontId="2" fillId="0" borderId="65" xfId="0" applyFont="1" applyFill="1" applyBorder="1" applyAlignment="1">
      <alignment horizontal="left" vertical="center"/>
    </xf>
    <xf numFmtId="0" fontId="1" fillId="0" borderId="30" xfId="0" applyFont="1" applyBorder="1" applyAlignment="1">
      <alignment horizontal="center"/>
    </xf>
    <xf numFmtId="0" fontId="1" fillId="0" borderId="68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3" fillId="6" borderId="32" xfId="0" applyFont="1" applyFill="1" applyBorder="1" applyAlignment="1">
      <alignment horizontal="center" vertical="center"/>
    </xf>
    <xf numFmtId="0" fontId="3" fillId="6" borderId="33" xfId="0" applyFont="1" applyFill="1" applyBorder="1" applyAlignment="1">
      <alignment horizontal="center" vertical="center"/>
    </xf>
    <xf numFmtId="4" fontId="1" fillId="5" borderId="62" xfId="0" applyNumberFormat="1" applyFont="1" applyFill="1" applyBorder="1"/>
    <xf numFmtId="0" fontId="0" fillId="0" borderId="0" xfId="0" applyProtection="1"/>
    <xf numFmtId="0" fontId="7" fillId="0" borderId="0" xfId="0" applyFont="1" applyAlignment="1" applyProtection="1">
      <alignment vertical="center" wrapText="1"/>
    </xf>
    <xf numFmtId="0" fontId="7" fillId="0" borderId="0" xfId="0" applyFont="1" applyAlignment="1" applyProtection="1">
      <alignment horizontal="left" wrapText="1"/>
    </xf>
    <xf numFmtId="0" fontId="1" fillId="0" borderId="0" xfId="0" applyFont="1" applyProtection="1"/>
    <xf numFmtId="0" fontId="1" fillId="0" borderId="32" xfId="0" applyFont="1" applyBorder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/>
    </xf>
    <xf numFmtId="0" fontId="1" fillId="0" borderId="32" xfId="0" applyFont="1" applyBorder="1" applyProtection="1"/>
    <xf numFmtId="4" fontId="0" fillId="0" borderId="4" xfId="0" applyNumberFormat="1" applyFill="1" applyBorder="1" applyProtection="1"/>
    <xf numFmtId="0" fontId="0" fillId="0" borderId="20" xfId="0" applyBorder="1" applyProtection="1"/>
    <xf numFmtId="0" fontId="1" fillId="0" borderId="33" xfId="0" applyFont="1" applyBorder="1" applyProtection="1"/>
    <xf numFmtId="4" fontId="0" fillId="0" borderId="34" xfId="0" applyNumberFormat="1" applyBorder="1" applyProtection="1"/>
    <xf numFmtId="0" fontId="0" fillId="0" borderId="28" xfId="0" applyBorder="1" applyProtection="1"/>
    <xf numFmtId="0" fontId="1" fillId="0" borderId="33" xfId="0" applyFont="1" applyFill="1" applyBorder="1" applyAlignment="1" applyProtection="1">
      <alignment horizontal="left" vertical="center" wrapText="1"/>
    </xf>
    <xf numFmtId="0" fontId="0" fillId="0" borderId="0" xfId="0" applyNumberFormat="1" applyFill="1" applyAlignment="1" applyProtection="1">
      <alignment horizontal="center"/>
    </xf>
    <xf numFmtId="0" fontId="1" fillId="0" borderId="43" xfId="0" applyFont="1" applyBorder="1" applyProtection="1"/>
    <xf numFmtId="0" fontId="1" fillId="0" borderId="44" xfId="0" applyFont="1" applyBorder="1" applyAlignment="1" applyProtection="1">
      <alignment horizontal="center"/>
    </xf>
    <xf numFmtId="0" fontId="1" fillId="0" borderId="45" xfId="0" applyFont="1" applyBorder="1" applyAlignment="1" applyProtection="1">
      <alignment horizontal="center" vertical="center"/>
    </xf>
    <xf numFmtId="0" fontId="1" fillId="0" borderId="46" xfId="0" applyFont="1" applyBorder="1" applyAlignment="1" applyProtection="1">
      <alignment horizontal="center" vertical="center"/>
    </xf>
    <xf numFmtId="0" fontId="1" fillId="0" borderId="44" xfId="0" applyFont="1" applyBorder="1" applyAlignment="1" applyProtection="1">
      <alignment horizontal="center" vertical="center"/>
    </xf>
    <xf numFmtId="0" fontId="1" fillId="0" borderId="47" xfId="0" applyFont="1" applyBorder="1" applyAlignment="1" applyProtection="1">
      <alignment horizontal="center"/>
    </xf>
    <xf numFmtId="0" fontId="0" fillId="0" borderId="32" xfId="0" applyBorder="1" applyProtection="1"/>
    <xf numFmtId="165" fontId="0" fillId="3" borderId="9" xfId="0" applyNumberFormat="1" applyFont="1" applyFill="1" applyBorder="1" applyAlignment="1" applyProtection="1">
      <alignment horizontal="right" vertical="center"/>
    </xf>
    <xf numFmtId="165" fontId="0" fillId="3" borderId="17" xfId="0" applyNumberFormat="1" applyFont="1" applyFill="1" applyBorder="1" applyAlignment="1" applyProtection="1">
      <alignment horizontal="right" vertical="center"/>
    </xf>
    <xf numFmtId="165" fontId="0" fillId="0" borderId="40" xfId="0" applyNumberFormat="1" applyFont="1" applyBorder="1" applyProtection="1"/>
    <xf numFmtId="0" fontId="0" fillId="0" borderId="49" xfId="0" applyBorder="1" applyProtection="1"/>
    <xf numFmtId="0" fontId="0" fillId="0" borderId="42" xfId="0" applyBorder="1" applyProtection="1"/>
    <xf numFmtId="165" fontId="0" fillId="3" borderId="36" xfId="0" applyNumberFormat="1" applyFont="1" applyFill="1" applyBorder="1" applyAlignment="1" applyProtection="1">
      <alignment horizontal="right" vertical="center"/>
    </xf>
    <xf numFmtId="165" fontId="0" fillId="3" borderId="38" xfId="0" applyNumberFormat="1" applyFont="1" applyFill="1" applyBorder="1" applyAlignment="1" applyProtection="1">
      <alignment horizontal="right" vertical="center"/>
    </xf>
    <xf numFmtId="165" fontId="0" fillId="0" borderId="50" xfId="0" applyNumberFormat="1" applyFont="1" applyBorder="1" applyProtection="1"/>
    <xf numFmtId="0" fontId="1" fillId="0" borderId="31" xfId="0" applyFont="1" applyBorder="1" applyProtection="1"/>
    <xf numFmtId="165" fontId="1" fillId="0" borderId="3" xfId="0" applyNumberFormat="1" applyFont="1" applyFill="1" applyBorder="1" applyAlignment="1" applyProtection="1">
      <alignment vertical="center" wrapText="1"/>
    </xf>
    <xf numFmtId="165" fontId="1" fillId="0" borderId="12" xfId="0" applyNumberFormat="1" applyFont="1" applyFill="1" applyBorder="1" applyAlignment="1" applyProtection="1">
      <alignment vertical="center" wrapText="1"/>
    </xf>
    <xf numFmtId="0" fontId="0" fillId="0" borderId="0" xfId="0" applyFont="1" applyProtection="1"/>
    <xf numFmtId="0" fontId="1" fillId="0" borderId="0" xfId="0" applyFont="1" applyBorder="1" applyProtection="1"/>
    <xf numFmtId="0" fontId="0" fillId="0" borderId="0" xfId="0" applyBorder="1" applyAlignment="1" applyProtection="1">
      <alignment horizontal="center" vertical="center"/>
    </xf>
    <xf numFmtId="165" fontId="1" fillId="0" borderId="0" xfId="0" applyNumberFormat="1" applyFont="1" applyFill="1" applyBorder="1" applyAlignment="1" applyProtection="1">
      <alignment vertical="center" wrapText="1"/>
    </xf>
    <xf numFmtId="0" fontId="0" fillId="0" borderId="49" xfId="0" applyBorder="1" applyAlignment="1" applyProtection="1">
      <alignment horizontal="left" vertical="center" wrapText="1"/>
    </xf>
    <xf numFmtId="4" fontId="0" fillId="3" borderId="10" xfId="0" applyNumberFormat="1" applyFont="1" applyFill="1" applyBorder="1" applyAlignment="1" applyProtection="1">
      <alignment horizontal="right" vertical="center"/>
    </xf>
    <xf numFmtId="4" fontId="0" fillId="3" borderId="18" xfId="0" applyNumberFormat="1" applyFont="1" applyFill="1" applyBorder="1" applyAlignment="1" applyProtection="1">
      <alignment horizontal="right" vertical="center"/>
    </xf>
    <xf numFmtId="4" fontId="0" fillId="0" borderId="13" xfId="0" applyNumberFormat="1" applyFont="1" applyBorder="1" applyAlignment="1" applyProtection="1">
      <alignment horizontal="right" vertical="center"/>
    </xf>
    <xf numFmtId="4" fontId="0" fillId="3" borderId="9" xfId="0" applyNumberFormat="1" applyFont="1" applyFill="1" applyBorder="1" applyAlignment="1" applyProtection="1">
      <alignment horizontal="right" vertical="center"/>
    </xf>
    <xf numFmtId="4" fontId="0" fillId="3" borderId="17" xfId="0" applyNumberFormat="1" applyFont="1" applyFill="1" applyBorder="1" applyAlignment="1" applyProtection="1">
      <alignment horizontal="right" vertical="center"/>
    </xf>
    <xf numFmtId="0" fontId="0" fillId="0" borderId="49" xfId="0" applyFill="1" applyBorder="1" applyAlignment="1" applyProtection="1">
      <alignment horizontal="left" vertical="center" wrapText="1"/>
    </xf>
    <xf numFmtId="0" fontId="0" fillId="0" borderId="24" xfId="0" applyFill="1" applyBorder="1" applyAlignment="1" applyProtection="1">
      <alignment horizontal="left" vertical="center" wrapText="1"/>
    </xf>
    <xf numFmtId="0" fontId="0" fillId="0" borderId="55" xfId="0" applyBorder="1" applyAlignment="1" applyProtection="1">
      <alignment horizontal="left" vertical="center" wrapText="1"/>
    </xf>
    <xf numFmtId="4" fontId="0" fillId="3" borderId="26" xfId="0" applyNumberFormat="1" applyFont="1" applyFill="1" applyBorder="1" applyAlignment="1" applyProtection="1">
      <alignment horizontal="right" vertical="center"/>
    </xf>
    <xf numFmtId="4" fontId="0" fillId="3" borderId="27" xfId="0" applyNumberFormat="1" applyFont="1" applyFill="1" applyBorder="1" applyAlignment="1" applyProtection="1">
      <alignment horizontal="right" vertical="center"/>
    </xf>
    <xf numFmtId="4" fontId="0" fillId="0" borderId="11" xfId="0" applyNumberFormat="1" applyFont="1" applyBorder="1" applyAlignment="1" applyProtection="1">
      <alignment horizontal="right" vertical="center"/>
    </xf>
    <xf numFmtId="0" fontId="1" fillId="0" borderId="56" xfId="0" applyFont="1" applyBorder="1" applyProtection="1"/>
    <xf numFmtId="4" fontId="1" fillId="0" borderId="52" xfId="0" applyNumberFormat="1" applyFont="1" applyBorder="1" applyAlignment="1" applyProtection="1">
      <alignment horizontal="right" vertical="center"/>
    </xf>
    <xf numFmtId="4" fontId="1" fillId="3" borderId="52" xfId="0" applyNumberFormat="1" applyFont="1" applyFill="1" applyBorder="1" applyAlignment="1" applyProtection="1">
      <alignment horizontal="right" vertical="center"/>
    </xf>
    <xf numFmtId="4" fontId="1" fillId="0" borderId="53" xfId="0" applyNumberFormat="1" applyFont="1" applyBorder="1" applyAlignment="1" applyProtection="1">
      <alignment horizontal="right" vertical="center"/>
    </xf>
    <xf numFmtId="0" fontId="0" fillId="0" borderId="32" xfId="0" applyBorder="1" applyAlignment="1" applyProtection="1">
      <alignment horizontal="left" vertical="center" wrapText="1"/>
    </xf>
    <xf numFmtId="4" fontId="0" fillId="3" borderId="7" xfId="0" applyNumberFormat="1" applyFont="1" applyFill="1" applyBorder="1" applyAlignment="1" applyProtection="1">
      <alignment horizontal="right" vertical="center"/>
    </xf>
    <xf numFmtId="4" fontId="0" fillId="0" borderId="20" xfId="0" applyNumberFormat="1" applyFont="1" applyBorder="1" applyAlignment="1" applyProtection="1">
      <alignment horizontal="right" vertical="center"/>
    </xf>
    <xf numFmtId="4" fontId="0" fillId="0" borderId="29" xfId="0" applyNumberFormat="1" applyFont="1" applyBorder="1" applyAlignment="1" applyProtection="1">
      <alignment horizontal="right" vertical="center"/>
    </xf>
    <xf numFmtId="0" fontId="1" fillId="0" borderId="57" xfId="0" applyFont="1" applyFill="1" applyBorder="1" applyAlignment="1" applyProtection="1">
      <alignment horizontal="left" vertical="center" wrapText="1"/>
    </xf>
    <xf numFmtId="4" fontId="1" fillId="3" borderId="59" xfId="0" applyNumberFormat="1" applyFont="1" applyFill="1" applyBorder="1" applyAlignment="1" applyProtection="1">
      <alignment horizontal="right" vertical="center"/>
    </xf>
    <xf numFmtId="4" fontId="1" fillId="0" borderId="59" xfId="0" applyNumberFormat="1" applyFont="1" applyFill="1" applyBorder="1" applyAlignment="1" applyProtection="1">
      <alignment horizontal="right" vertical="center"/>
    </xf>
    <xf numFmtId="4" fontId="1" fillId="0" borderId="60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Protection="1"/>
    <xf numFmtId="4" fontId="1" fillId="0" borderId="0" xfId="0" applyNumberFormat="1" applyFont="1" applyFill="1" applyProtection="1"/>
    <xf numFmtId="3" fontId="1" fillId="0" borderId="0" xfId="0" applyNumberFormat="1" applyFont="1" applyProtection="1"/>
    <xf numFmtId="3" fontId="0" fillId="0" borderId="0" xfId="0" applyNumberFormat="1" applyProtection="1"/>
    <xf numFmtId="0" fontId="0" fillId="0" borderId="0" xfId="0" applyBorder="1" applyProtection="1"/>
    <xf numFmtId="165" fontId="1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6" fillId="0" borderId="0" xfId="0" applyFont="1" applyProtection="1"/>
    <xf numFmtId="3" fontId="1" fillId="0" borderId="0" xfId="0" applyNumberFormat="1" applyFont="1" applyBorder="1" applyAlignment="1" applyProtection="1">
      <alignment horizontal="right"/>
    </xf>
    <xf numFmtId="0" fontId="0" fillId="0" borderId="0" xfId="0" applyBorder="1" applyAlignment="1" applyProtection="1">
      <alignment horizontal="left" vertical="center"/>
    </xf>
    <xf numFmtId="3" fontId="0" fillId="0" borderId="0" xfId="0" applyNumberFormat="1" applyBorder="1" applyProtection="1"/>
    <xf numFmtId="3" fontId="1" fillId="0" borderId="0" xfId="0" applyNumberFormat="1" applyFont="1" applyAlignment="1" applyProtection="1">
      <alignment horizontal="right"/>
    </xf>
    <xf numFmtId="0" fontId="0" fillId="0" borderId="32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3" fontId="0" fillId="0" borderId="0" xfId="0" applyNumberForma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3" fontId="1" fillId="0" borderId="0" xfId="0" applyNumberFormat="1" applyFont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4" fontId="0" fillId="0" borderId="9" xfId="0" applyNumberFormat="1" applyBorder="1" applyAlignment="1" applyProtection="1">
      <alignment horizontal="center" vertical="center"/>
    </xf>
    <xf numFmtId="4" fontId="0" fillId="0" borderId="17" xfId="0" applyNumberFormat="1" applyBorder="1" applyAlignment="1" applyProtection="1">
      <alignment horizontal="center" vertical="center"/>
    </xf>
    <xf numFmtId="4" fontId="1" fillId="0" borderId="0" xfId="0" applyNumberFormat="1" applyFont="1" applyFill="1" applyBorder="1" applyProtection="1"/>
    <xf numFmtId="3" fontId="1" fillId="0" borderId="0" xfId="0" applyNumberFormat="1" applyFont="1" applyBorder="1" applyProtection="1"/>
    <xf numFmtId="0" fontId="0" fillId="0" borderId="33" xfId="0" applyBorder="1" applyAlignment="1" applyProtection="1">
      <alignment horizontal="center"/>
    </xf>
    <xf numFmtId="4" fontId="0" fillId="0" borderId="0" xfId="0" applyNumberFormat="1" applyAlignment="1" applyProtection="1">
      <alignment horizontal="center"/>
    </xf>
    <xf numFmtId="0" fontId="0" fillId="0" borderId="32" xfId="0" applyFont="1" applyBorder="1" applyAlignment="1" applyProtection="1">
      <alignment horizontal="center"/>
    </xf>
    <xf numFmtId="0" fontId="0" fillId="0" borderId="16" xfId="0" applyBorder="1" applyProtection="1"/>
    <xf numFmtId="0" fontId="0" fillId="0" borderId="24" xfId="0" applyBorder="1" applyAlignment="1" applyProtection="1">
      <alignment horizontal="center"/>
    </xf>
    <xf numFmtId="4" fontId="0" fillId="0" borderId="17" xfId="0" applyNumberFormat="1" applyBorder="1" applyAlignment="1" applyProtection="1">
      <alignment horizontal="center"/>
    </xf>
    <xf numFmtId="4" fontId="0" fillId="0" borderId="19" xfId="0" applyNumberFormat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left"/>
    </xf>
    <xf numFmtId="0" fontId="0" fillId="0" borderId="39" xfId="0" applyFont="1" applyBorder="1" applyAlignment="1" applyProtection="1">
      <alignment horizontal="center"/>
    </xf>
    <xf numFmtId="14" fontId="0" fillId="0" borderId="40" xfId="0" applyNumberFormat="1" applyBorder="1" applyAlignment="1" applyProtection="1">
      <alignment horizontal="center"/>
    </xf>
    <xf numFmtId="14" fontId="0" fillId="0" borderId="41" xfId="0" applyNumberFormat="1" applyBorder="1" applyAlignment="1" applyProtection="1">
      <alignment horizontal="center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 wrapText="1"/>
    </xf>
    <xf numFmtId="165" fontId="0" fillId="2" borderId="9" xfId="0" applyNumberFormat="1" applyFill="1" applyBorder="1" applyAlignment="1" applyProtection="1">
      <alignment horizontal="center"/>
      <protection locked="0"/>
    </xf>
    <xf numFmtId="165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4" fontId="0" fillId="0" borderId="34" xfId="0" applyNumberFormat="1" applyBorder="1" applyAlignment="1" applyProtection="1">
      <alignment horizontal="center"/>
    </xf>
    <xf numFmtId="4" fontId="0" fillId="0" borderId="28" xfId="0" applyNumberFormat="1" applyBorder="1" applyAlignment="1" applyProtection="1">
      <alignment horizontal="center"/>
    </xf>
    <xf numFmtId="0" fontId="8" fillId="0" borderId="0" xfId="0" applyFont="1" applyAlignment="1" applyProtection="1">
      <alignment horizontal="left" vertical="center" wrapText="1"/>
    </xf>
    <xf numFmtId="165" fontId="0" fillId="2" borderId="34" xfId="0" applyNumberFormat="1" applyFill="1" applyBorder="1" applyAlignment="1" applyProtection="1">
      <alignment horizontal="center" vertical="center"/>
      <protection locked="0"/>
    </xf>
    <xf numFmtId="165" fontId="0" fillId="2" borderId="15" xfId="0" applyNumberFormat="1" applyFill="1" applyBorder="1" applyAlignment="1" applyProtection="1">
      <alignment horizontal="center" vertical="center"/>
      <protection locked="0"/>
    </xf>
    <xf numFmtId="165" fontId="0" fillId="2" borderId="28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2" fillId="4" borderId="54" xfId="0" applyFont="1" applyFill="1" applyBorder="1" applyAlignment="1" applyProtection="1">
      <alignment horizontal="left" vertical="center" wrapText="1"/>
    </xf>
    <xf numFmtId="0" fontId="2" fillId="4" borderId="6" xfId="0" applyFont="1" applyFill="1" applyBorder="1" applyAlignment="1" applyProtection="1">
      <alignment horizontal="left" vertical="center" wrapText="1"/>
    </xf>
    <xf numFmtId="0" fontId="2" fillId="4" borderId="51" xfId="0" applyFont="1" applyFill="1" applyBorder="1" applyAlignment="1" applyProtection="1">
      <alignment horizontal="left" vertical="center" wrapText="1"/>
    </xf>
    <xf numFmtId="0" fontId="2" fillId="4" borderId="54" xfId="0" applyFont="1" applyFill="1" applyBorder="1" applyAlignment="1" applyProtection="1">
      <alignment horizontal="left" vertical="center"/>
    </xf>
    <xf numFmtId="0" fontId="2" fillId="4" borderId="6" xfId="0" applyFont="1" applyFill="1" applyBorder="1" applyAlignment="1" applyProtection="1">
      <alignment horizontal="left" vertical="center"/>
    </xf>
    <xf numFmtId="0" fontId="2" fillId="4" borderId="51" xfId="0" applyFont="1" applyFill="1" applyBorder="1" applyAlignment="1" applyProtection="1">
      <alignment horizontal="left" vertical="center"/>
    </xf>
    <xf numFmtId="0" fontId="0" fillId="0" borderId="14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 vertical="center"/>
    </xf>
    <xf numFmtId="0" fontId="0" fillId="0" borderId="58" xfId="0" applyFont="1" applyFill="1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1" fillId="0" borderId="54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horizontal="left" vertical="center"/>
    </xf>
    <xf numFmtId="0" fontId="1" fillId="0" borderId="51" xfId="0" applyFont="1" applyBorder="1" applyAlignment="1" applyProtection="1">
      <alignment horizontal="left" vertical="center"/>
    </xf>
    <xf numFmtId="0" fontId="1" fillId="0" borderId="48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11" xfId="0" applyFont="1" applyBorder="1" applyAlignment="1" applyProtection="1">
      <alignment horizontal="left" vertical="center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2" borderId="17" xfId="0" applyFill="1" applyBorder="1" applyAlignment="1" applyProtection="1">
      <alignment horizontal="center" vertical="center" wrapText="1"/>
      <protection locked="0"/>
    </xf>
    <xf numFmtId="0" fontId="1" fillId="4" borderId="49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1" fillId="4" borderId="18" xfId="0" applyFont="1" applyFill="1" applyBorder="1" applyAlignment="1">
      <alignment horizontal="left" vertical="center" wrapText="1"/>
    </xf>
    <xf numFmtId="0" fontId="2" fillId="4" borderId="24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2" fillId="4" borderId="17" xfId="0" applyFont="1" applyFill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showGridLines="0" tabSelected="1" zoomScale="70" zoomScaleNormal="70" workbookViewId="0">
      <pane xSplit="1" topLeftCell="B1" activePane="topRight" state="frozenSplit"/>
      <selection pane="topRight" activeCell="D30" sqref="D30"/>
    </sheetView>
  </sheetViews>
  <sheetFormatPr defaultRowHeight="15" x14ac:dyDescent="0.25"/>
  <cols>
    <col min="1" max="1" width="55.5703125" style="67" customWidth="1"/>
    <col min="2" max="2" width="16.85546875" style="67" customWidth="1"/>
    <col min="3" max="18" width="13.5703125" style="67" customWidth="1"/>
    <col min="19" max="33" width="11.5703125" style="67" customWidth="1"/>
    <col min="34" max="34" width="10.85546875" style="67" customWidth="1"/>
    <col min="35" max="16384" width="9.140625" style="67"/>
  </cols>
  <sheetData>
    <row r="1" spans="1:18" ht="36" customHeight="1" x14ac:dyDescent="0.25">
      <c r="A1" s="165" t="s">
        <v>35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</row>
    <row r="2" spans="1:18" ht="51.75" customHeight="1" x14ac:dyDescent="0.25">
      <c r="A2" s="68"/>
      <c r="B2" s="167" t="s">
        <v>36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</row>
    <row r="3" spans="1:18" ht="23.25" customHeight="1" x14ac:dyDescent="0.3">
      <c r="A3" s="69"/>
      <c r="B3" s="69"/>
      <c r="C3" s="69"/>
      <c r="D3" s="69"/>
      <c r="E3" s="69"/>
      <c r="F3" s="69"/>
      <c r="G3" s="69"/>
    </row>
    <row r="4" spans="1:18" ht="33.75" customHeight="1" thickBot="1" x14ac:dyDescent="0.3">
      <c r="A4" s="174" t="s">
        <v>23</v>
      </c>
      <c r="B4" s="174"/>
      <c r="C4" s="174"/>
      <c r="D4" s="174"/>
      <c r="E4" s="174"/>
      <c r="F4" s="174"/>
      <c r="G4" s="174"/>
    </row>
    <row r="5" spans="1:18" ht="15" customHeight="1" thickTop="1" thickBot="1" x14ac:dyDescent="0.3">
      <c r="A5" s="70" t="s">
        <v>22</v>
      </c>
      <c r="B5" s="4" t="s">
        <v>29</v>
      </c>
    </row>
    <row r="6" spans="1:18" ht="16.5" thickTop="1" thickBot="1" x14ac:dyDescent="0.3"/>
    <row r="7" spans="1:18" ht="30.75" customHeight="1" thickTop="1" thickBot="1" x14ac:dyDescent="0.3">
      <c r="A7" s="71" t="s">
        <v>17</v>
      </c>
      <c r="B7" s="197"/>
      <c r="C7" s="197"/>
      <c r="D7" s="197"/>
      <c r="E7" s="198"/>
    </row>
    <row r="8" spans="1:18" ht="15.75" thickTop="1" x14ac:dyDescent="0.25">
      <c r="A8" s="72" t="s">
        <v>18</v>
      </c>
      <c r="B8" s="199"/>
      <c r="C8" s="199"/>
      <c r="D8" s="199"/>
      <c r="E8" s="200"/>
      <c r="G8" s="73" t="s">
        <v>7</v>
      </c>
      <c r="H8" s="74" t="str">
        <f>IF(B9="wybierz z listy","",IF(B11="wybierz z listy","",IF(B9=A45,B45,IF(B11=A48,B44,C44))))</f>
        <v/>
      </c>
      <c r="I8" s="75" t="s">
        <v>0</v>
      </c>
    </row>
    <row r="9" spans="1:18" ht="15.75" thickBot="1" x14ac:dyDescent="0.3">
      <c r="A9" s="72" t="s">
        <v>19</v>
      </c>
      <c r="B9" s="163" t="s">
        <v>29</v>
      </c>
      <c r="C9" s="163"/>
      <c r="D9" s="163"/>
      <c r="E9" s="164"/>
      <c r="G9" s="76" t="s">
        <v>27</v>
      </c>
      <c r="H9" s="77" t="str">
        <f>IF(B9="wybierz z listy","",IF(B11="wybierz z listy","",IF(B11=A48,B48,B49)))</f>
        <v/>
      </c>
      <c r="I9" s="78" t="s">
        <v>0</v>
      </c>
    </row>
    <row r="10" spans="1:18" ht="15.75" thickTop="1" x14ac:dyDescent="0.25">
      <c r="A10" s="72" t="s">
        <v>20</v>
      </c>
      <c r="B10" s="168"/>
      <c r="C10" s="168"/>
      <c r="D10" s="168"/>
      <c r="E10" s="169"/>
    </row>
    <row r="11" spans="1:18" x14ac:dyDescent="0.25">
      <c r="A11" s="72" t="s">
        <v>21</v>
      </c>
      <c r="B11" s="170" t="s">
        <v>29</v>
      </c>
      <c r="C11" s="170"/>
      <c r="D11" s="170"/>
      <c r="E11" s="171"/>
    </row>
    <row r="12" spans="1:18" ht="33.75" customHeight="1" thickBot="1" x14ac:dyDescent="0.3">
      <c r="A12" s="79" t="s">
        <v>37</v>
      </c>
      <c r="B12" s="175"/>
      <c r="C12" s="176"/>
      <c r="D12" s="176"/>
      <c r="E12" s="177"/>
    </row>
    <row r="13" spans="1:18" ht="16.5" thickTop="1" thickBot="1" x14ac:dyDescent="0.3">
      <c r="B13" s="80"/>
    </row>
    <row r="14" spans="1:18" ht="16.5" thickTop="1" thickBot="1" x14ac:dyDescent="0.3">
      <c r="A14" s="81" t="s">
        <v>30</v>
      </c>
      <c r="B14" s="82" t="s">
        <v>6</v>
      </c>
      <c r="C14" s="83">
        <v>2005</v>
      </c>
      <c r="D14" s="83">
        <v>2006</v>
      </c>
      <c r="E14" s="83">
        <v>2007</v>
      </c>
      <c r="F14" s="83">
        <v>2008</v>
      </c>
      <c r="G14" s="83">
        <v>2009</v>
      </c>
      <c r="H14" s="83">
        <v>2010</v>
      </c>
      <c r="I14" s="83">
        <v>2011</v>
      </c>
      <c r="J14" s="83">
        <v>2012</v>
      </c>
      <c r="K14" s="83">
        <v>2013</v>
      </c>
      <c r="L14" s="83">
        <v>2014</v>
      </c>
      <c r="M14" s="83">
        <v>2015</v>
      </c>
      <c r="N14" s="83">
        <v>2016</v>
      </c>
      <c r="O14" s="83">
        <v>2017</v>
      </c>
      <c r="P14" s="84">
        <v>2018</v>
      </c>
      <c r="Q14" s="85">
        <v>2019</v>
      </c>
      <c r="R14" s="86" t="s">
        <v>3</v>
      </c>
    </row>
    <row r="15" spans="1:18" ht="16.5" thickTop="1" thickBot="1" x14ac:dyDescent="0.3">
      <c r="A15" s="194" t="s">
        <v>33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6"/>
    </row>
    <row r="16" spans="1:18" ht="15.75" thickTop="1" x14ac:dyDescent="0.25">
      <c r="A16" s="87" t="s">
        <v>32</v>
      </c>
      <c r="B16" s="189" t="s">
        <v>5</v>
      </c>
      <c r="C16" s="5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7"/>
      <c r="P16" s="88"/>
      <c r="Q16" s="89"/>
      <c r="R16" s="90">
        <f>SUM(C16:Q16)</f>
        <v>0</v>
      </c>
    </row>
    <row r="17" spans="1:18" x14ac:dyDescent="0.25">
      <c r="A17" s="91" t="s">
        <v>14</v>
      </c>
      <c r="B17" s="178"/>
      <c r="C17" s="8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0"/>
      <c r="P17" s="88"/>
      <c r="Q17" s="89"/>
      <c r="R17" s="90">
        <f>SUM(C17:Q17)</f>
        <v>0</v>
      </c>
    </row>
    <row r="18" spans="1:18" ht="15.75" thickBot="1" x14ac:dyDescent="0.3">
      <c r="A18" s="92" t="s">
        <v>15</v>
      </c>
      <c r="B18" s="178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3"/>
      <c r="P18" s="93"/>
      <c r="Q18" s="94"/>
      <c r="R18" s="95">
        <f>SUM(C18:Q18)</f>
        <v>0</v>
      </c>
    </row>
    <row r="19" spans="1:18" s="99" customFormat="1" ht="16.5" thickTop="1" thickBot="1" x14ac:dyDescent="0.3">
      <c r="A19" s="96" t="s">
        <v>3</v>
      </c>
      <c r="B19" s="190"/>
      <c r="C19" s="97">
        <f t="shared" ref="C19:O19" si="0">SUM(C16:C18)</f>
        <v>0</v>
      </c>
      <c r="D19" s="97">
        <f t="shared" si="0"/>
        <v>0</v>
      </c>
      <c r="E19" s="97">
        <f t="shared" si="0"/>
        <v>0</v>
      </c>
      <c r="F19" s="97">
        <f t="shared" si="0"/>
        <v>0</v>
      </c>
      <c r="G19" s="97">
        <f t="shared" si="0"/>
        <v>0</v>
      </c>
      <c r="H19" s="97">
        <f t="shared" si="0"/>
        <v>0</v>
      </c>
      <c r="I19" s="97">
        <f t="shared" si="0"/>
        <v>0</v>
      </c>
      <c r="J19" s="97">
        <f t="shared" si="0"/>
        <v>0</v>
      </c>
      <c r="K19" s="97">
        <f t="shared" si="0"/>
        <v>0</v>
      </c>
      <c r="L19" s="97">
        <f t="shared" si="0"/>
        <v>0</v>
      </c>
      <c r="M19" s="97">
        <f t="shared" si="0"/>
        <v>0</v>
      </c>
      <c r="N19" s="97">
        <f t="shared" si="0"/>
        <v>0</v>
      </c>
      <c r="O19" s="97">
        <f t="shared" si="0"/>
        <v>0</v>
      </c>
      <c r="P19" s="97"/>
      <c r="Q19" s="97"/>
      <c r="R19" s="98">
        <f>SUM(R16:R18)</f>
        <v>0</v>
      </c>
    </row>
    <row r="20" spans="1:18" s="99" customFormat="1" ht="16.5" thickTop="1" thickBot="1" x14ac:dyDescent="0.3">
      <c r="A20" s="100"/>
      <c r="B20" s="101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</row>
    <row r="21" spans="1:18" ht="16.5" thickTop="1" thickBot="1" x14ac:dyDescent="0.3">
      <c r="A21" s="191" t="s">
        <v>24</v>
      </c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3"/>
    </row>
    <row r="22" spans="1:18" ht="16.5" customHeight="1" thickTop="1" thickBot="1" x14ac:dyDescent="0.3">
      <c r="A22" s="180" t="s">
        <v>34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2"/>
    </row>
    <row r="23" spans="1:18" ht="28.5" customHeight="1" thickTop="1" x14ac:dyDescent="0.25">
      <c r="A23" s="103" t="s">
        <v>9</v>
      </c>
      <c r="B23" s="178" t="s">
        <v>1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04"/>
      <c r="Q23" s="105"/>
      <c r="R23" s="106">
        <f t="shared" ref="R23:R33" si="1">SUM(C23:Q23)</f>
        <v>0</v>
      </c>
    </row>
    <row r="24" spans="1:18" ht="28.5" customHeight="1" x14ac:dyDescent="0.25">
      <c r="A24" s="103" t="s">
        <v>51</v>
      </c>
      <c r="B24" s="178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07"/>
      <c r="Q24" s="108"/>
      <c r="R24" s="106">
        <f t="shared" si="1"/>
        <v>0</v>
      </c>
    </row>
    <row r="25" spans="1:18" ht="28.5" customHeight="1" x14ac:dyDescent="0.25">
      <c r="A25" s="103" t="s">
        <v>52</v>
      </c>
      <c r="B25" s="178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07"/>
      <c r="Q25" s="108"/>
      <c r="R25" s="106">
        <f t="shared" si="1"/>
        <v>0</v>
      </c>
    </row>
    <row r="26" spans="1:18" ht="28.5" customHeight="1" x14ac:dyDescent="0.25">
      <c r="A26" s="109" t="s">
        <v>10</v>
      </c>
      <c r="B26" s="178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07"/>
      <c r="Q26" s="108"/>
      <c r="R26" s="106">
        <f t="shared" si="1"/>
        <v>0</v>
      </c>
    </row>
    <row r="27" spans="1:18" ht="28.5" customHeight="1" x14ac:dyDescent="0.25">
      <c r="A27" s="109" t="s">
        <v>11</v>
      </c>
      <c r="B27" s="178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07"/>
      <c r="Q27" s="108"/>
      <c r="R27" s="106">
        <f t="shared" si="1"/>
        <v>0</v>
      </c>
    </row>
    <row r="28" spans="1:18" ht="28.5" customHeight="1" x14ac:dyDescent="0.25">
      <c r="A28" s="109" t="s">
        <v>12</v>
      </c>
      <c r="B28" s="178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07"/>
      <c r="Q28" s="108"/>
      <c r="R28" s="106">
        <f t="shared" si="1"/>
        <v>0</v>
      </c>
    </row>
    <row r="29" spans="1:18" ht="28.5" customHeight="1" x14ac:dyDescent="0.25">
      <c r="A29" s="109" t="s">
        <v>53</v>
      </c>
      <c r="B29" s="178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07"/>
      <c r="Q29" s="108"/>
      <c r="R29" s="106">
        <f t="shared" si="1"/>
        <v>0</v>
      </c>
    </row>
    <row r="30" spans="1:18" ht="28.5" customHeight="1" x14ac:dyDescent="0.25">
      <c r="A30" s="109" t="s">
        <v>54</v>
      </c>
      <c r="B30" s="178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07"/>
      <c r="Q30" s="108"/>
      <c r="R30" s="106">
        <f t="shared" si="1"/>
        <v>0</v>
      </c>
    </row>
    <row r="31" spans="1:18" ht="28.5" customHeight="1" x14ac:dyDescent="0.25">
      <c r="A31" s="110" t="s">
        <v>38</v>
      </c>
      <c r="B31" s="178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07"/>
      <c r="Q31" s="108"/>
      <c r="R31" s="106">
        <f t="shared" si="1"/>
        <v>0</v>
      </c>
    </row>
    <row r="32" spans="1:18" ht="34.5" customHeight="1" x14ac:dyDescent="0.25">
      <c r="A32" s="103" t="s">
        <v>39</v>
      </c>
      <c r="B32" s="178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07"/>
      <c r="Q32" s="108"/>
      <c r="R32" s="106">
        <f t="shared" si="1"/>
        <v>0</v>
      </c>
    </row>
    <row r="33" spans="1:18" ht="48.75" customHeight="1" thickBot="1" x14ac:dyDescent="0.3">
      <c r="A33" s="111" t="s">
        <v>40</v>
      </c>
      <c r="B33" s="178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12"/>
      <c r="Q33" s="113"/>
      <c r="R33" s="114">
        <f t="shared" si="1"/>
        <v>0</v>
      </c>
    </row>
    <row r="34" spans="1:18" s="70" customFormat="1" ht="16.5" thickTop="1" thickBot="1" x14ac:dyDescent="0.3">
      <c r="A34" s="115" t="s">
        <v>3</v>
      </c>
      <c r="B34" s="179"/>
      <c r="C34" s="116">
        <f t="shared" ref="C34:O34" si="2">SUM(C23:C33)</f>
        <v>0</v>
      </c>
      <c r="D34" s="116">
        <f t="shared" si="2"/>
        <v>0</v>
      </c>
      <c r="E34" s="116">
        <f t="shared" si="2"/>
        <v>0</v>
      </c>
      <c r="F34" s="116">
        <f t="shared" si="2"/>
        <v>0</v>
      </c>
      <c r="G34" s="116">
        <f t="shared" si="2"/>
        <v>0</v>
      </c>
      <c r="H34" s="116">
        <f t="shared" si="2"/>
        <v>0</v>
      </c>
      <c r="I34" s="116">
        <f t="shared" si="2"/>
        <v>0</v>
      </c>
      <c r="J34" s="116">
        <f t="shared" si="2"/>
        <v>0</v>
      </c>
      <c r="K34" s="116">
        <f t="shared" si="2"/>
        <v>0</v>
      </c>
      <c r="L34" s="116">
        <f t="shared" si="2"/>
        <v>0</v>
      </c>
      <c r="M34" s="116">
        <f t="shared" si="2"/>
        <v>0</v>
      </c>
      <c r="N34" s="116">
        <f t="shared" si="2"/>
        <v>0</v>
      </c>
      <c r="O34" s="116">
        <f t="shared" si="2"/>
        <v>0</v>
      </c>
      <c r="P34" s="117"/>
      <c r="Q34" s="117"/>
      <c r="R34" s="118">
        <f>SUM(R23:R33)</f>
        <v>0</v>
      </c>
    </row>
    <row r="35" spans="1:18" ht="15.75" customHeight="1" thickTop="1" thickBot="1" x14ac:dyDescent="0.3">
      <c r="A35" s="183" t="s">
        <v>50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5"/>
    </row>
    <row r="36" spans="1:18" ht="31.5" customHeight="1" thickTop="1" x14ac:dyDescent="0.25">
      <c r="A36" s="119" t="s">
        <v>38</v>
      </c>
      <c r="B36" s="186" t="s">
        <v>1</v>
      </c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8"/>
      <c r="O36" s="18"/>
      <c r="P36" s="18"/>
      <c r="Q36" s="19"/>
      <c r="R36" s="121">
        <f>SUM(N36:Q36)</f>
        <v>0</v>
      </c>
    </row>
    <row r="37" spans="1:18" ht="28.5" customHeight="1" thickBot="1" x14ac:dyDescent="0.3">
      <c r="A37" s="111" t="s">
        <v>13</v>
      </c>
      <c r="B37" s="187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6"/>
      <c r="P37" s="16"/>
      <c r="Q37" s="17"/>
      <c r="R37" s="122">
        <f>SUM(O37:Q37)</f>
        <v>0</v>
      </c>
    </row>
    <row r="38" spans="1:18" s="127" customFormat="1" ht="17.25" customHeight="1" thickTop="1" thickBot="1" x14ac:dyDescent="0.3">
      <c r="A38" s="123" t="s">
        <v>3</v>
      </c>
      <c r="B38" s="188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5">
        <f>SUM(N36:N37)</f>
        <v>0</v>
      </c>
      <c r="O38" s="125">
        <f t="shared" ref="O38:Q38" si="3">SUM(O36:O37)</f>
        <v>0</v>
      </c>
      <c r="P38" s="125">
        <f t="shared" si="3"/>
        <v>0</v>
      </c>
      <c r="Q38" s="125">
        <f t="shared" si="3"/>
        <v>0</v>
      </c>
      <c r="R38" s="126">
        <f>SUM(R36:R37)</f>
        <v>0</v>
      </c>
    </row>
    <row r="39" spans="1:18" ht="15.75" thickTop="1" x14ac:dyDescent="0.25">
      <c r="D39" s="70"/>
      <c r="E39" s="128"/>
      <c r="F39" s="129"/>
      <c r="G39" s="130"/>
      <c r="H39" s="130"/>
      <c r="I39" s="131"/>
      <c r="J39" s="132"/>
      <c r="K39" s="133"/>
    </row>
    <row r="40" spans="1:18" hidden="1" x14ac:dyDescent="0.25">
      <c r="D40" s="70"/>
      <c r="E40" s="128"/>
      <c r="F40" s="129"/>
      <c r="G40" s="130"/>
      <c r="H40" s="130"/>
      <c r="I40" s="131"/>
      <c r="J40" s="132"/>
      <c r="K40" s="134"/>
    </row>
    <row r="41" spans="1:18" hidden="1" x14ac:dyDescent="0.25">
      <c r="A41" s="135" t="s">
        <v>31</v>
      </c>
      <c r="D41" s="70"/>
      <c r="E41" s="128"/>
      <c r="F41" s="129"/>
      <c r="G41" s="130"/>
      <c r="H41" s="130"/>
      <c r="I41" s="131"/>
      <c r="J41" s="136"/>
      <c r="K41" s="134"/>
    </row>
    <row r="42" spans="1:18" ht="15.75" hidden="1" thickBot="1" x14ac:dyDescent="0.3">
      <c r="A42" s="70" t="s">
        <v>25</v>
      </c>
      <c r="C42" s="131"/>
      <c r="D42" s="137"/>
      <c r="E42" s="137"/>
      <c r="F42" s="137"/>
      <c r="G42" s="138"/>
      <c r="H42" s="138"/>
      <c r="J42" s="139"/>
      <c r="K42" s="134"/>
    </row>
    <row r="43" spans="1:18" s="144" customFormat="1" ht="15.75" hidden="1" thickTop="1" x14ac:dyDescent="0.25">
      <c r="A43" s="140" t="s">
        <v>29</v>
      </c>
      <c r="B43" s="141">
        <v>2016</v>
      </c>
      <c r="C43" s="142">
        <v>2017</v>
      </c>
      <c r="D43" s="101"/>
      <c r="E43" s="101"/>
      <c r="F43" s="101"/>
      <c r="G43" s="143"/>
      <c r="H43" s="143"/>
      <c r="J43" s="145"/>
      <c r="K43" s="146"/>
    </row>
    <row r="44" spans="1:18" hidden="1" x14ac:dyDescent="0.25">
      <c r="A44" s="147" t="s">
        <v>8</v>
      </c>
      <c r="B44" s="148">
        <v>470</v>
      </c>
      <c r="C44" s="149">
        <v>480</v>
      </c>
      <c r="D44" s="100"/>
      <c r="E44" s="150"/>
      <c r="F44" s="151"/>
      <c r="G44" s="137"/>
      <c r="H44" s="137"/>
      <c r="J44" s="139"/>
      <c r="K44" s="134"/>
    </row>
    <row r="45" spans="1:18" ht="15.75" hidden="1" thickBot="1" x14ac:dyDescent="0.3">
      <c r="A45" s="152" t="s">
        <v>16</v>
      </c>
      <c r="B45" s="172">
        <v>550</v>
      </c>
      <c r="C45" s="173"/>
      <c r="D45" s="100"/>
      <c r="E45" s="150"/>
      <c r="F45" s="151"/>
      <c r="G45" s="138"/>
      <c r="H45" s="138"/>
      <c r="J45" s="139"/>
      <c r="K45" s="134"/>
    </row>
    <row r="46" spans="1:18" ht="16.5" hidden="1" thickTop="1" thickBot="1" x14ac:dyDescent="0.3">
      <c r="A46" s="70" t="s">
        <v>26</v>
      </c>
      <c r="B46" s="153"/>
      <c r="C46" s="131"/>
      <c r="D46" s="100"/>
      <c r="E46" s="150"/>
      <c r="F46" s="151"/>
      <c r="G46" s="138"/>
      <c r="H46" s="138"/>
      <c r="J46" s="139"/>
      <c r="K46" s="134"/>
    </row>
    <row r="47" spans="1:18" ht="15.75" hidden="1" thickTop="1" x14ac:dyDescent="0.25">
      <c r="A47" s="154" t="s">
        <v>29</v>
      </c>
      <c r="B47" s="155"/>
      <c r="C47" s="131"/>
      <c r="D47" s="137"/>
      <c r="E47" s="137"/>
      <c r="F47" s="137"/>
      <c r="G47" s="138"/>
      <c r="H47" s="138"/>
      <c r="J47" s="139"/>
      <c r="K47" s="134"/>
    </row>
    <row r="48" spans="1:18" hidden="1" x14ac:dyDescent="0.25">
      <c r="A48" s="156">
        <v>2016</v>
      </c>
      <c r="B48" s="157">
        <v>169.99</v>
      </c>
      <c r="D48" s="70"/>
      <c r="E48" s="128"/>
      <c r="F48" s="129"/>
    </row>
    <row r="49" spans="1:11" ht="15.75" hidden="1" thickBot="1" x14ac:dyDescent="0.3">
      <c r="A49" s="152">
        <v>2017</v>
      </c>
      <c r="B49" s="158">
        <v>169.7</v>
      </c>
      <c r="G49" s="130"/>
    </row>
    <row r="50" spans="1:11" ht="16.5" hidden="1" thickTop="1" thickBot="1" x14ac:dyDescent="0.3">
      <c r="A50" s="159" t="s">
        <v>28</v>
      </c>
    </row>
    <row r="51" spans="1:11" ht="15.75" hidden="1" thickTop="1" x14ac:dyDescent="0.25">
      <c r="A51" s="160" t="s">
        <v>29</v>
      </c>
      <c r="C51" s="131"/>
      <c r="D51" s="137"/>
      <c r="E51" s="137"/>
      <c r="F51" s="137"/>
      <c r="G51" s="138"/>
      <c r="H51" s="138"/>
      <c r="J51" s="139"/>
      <c r="K51" s="134"/>
    </row>
    <row r="52" spans="1:11" hidden="1" x14ac:dyDescent="0.25">
      <c r="A52" s="161">
        <v>43465</v>
      </c>
      <c r="G52" s="130"/>
    </row>
    <row r="53" spans="1:11" hidden="1" x14ac:dyDescent="0.25">
      <c r="A53" s="161">
        <v>43555</v>
      </c>
    </row>
    <row r="54" spans="1:11" hidden="1" x14ac:dyDescent="0.25">
      <c r="A54" s="161">
        <v>43646</v>
      </c>
    </row>
    <row r="55" spans="1:11" hidden="1" x14ac:dyDescent="0.25">
      <c r="A55" s="161">
        <v>43738</v>
      </c>
    </row>
    <row r="56" spans="1:11" ht="15.75" hidden="1" thickBot="1" x14ac:dyDescent="0.3">
      <c r="A56" s="162">
        <v>43830</v>
      </c>
    </row>
    <row r="57" spans="1:11" ht="15.75" hidden="1" thickTop="1" x14ac:dyDescent="0.25"/>
    <row r="58" spans="1:11" hidden="1" x14ac:dyDescent="0.25"/>
    <row r="59" spans="1:11" hidden="1" x14ac:dyDescent="0.25"/>
  </sheetData>
  <sheetProtection password="B96D" sheet="1" objects="1" scenarios="1"/>
  <mergeCells count="17">
    <mergeCell ref="B45:C45"/>
    <mergeCell ref="A4:G4"/>
    <mergeCell ref="B12:E12"/>
    <mergeCell ref="B23:B34"/>
    <mergeCell ref="A22:R22"/>
    <mergeCell ref="A35:R35"/>
    <mergeCell ref="B36:B38"/>
    <mergeCell ref="B16:B19"/>
    <mergeCell ref="A21:R21"/>
    <mergeCell ref="A15:R15"/>
    <mergeCell ref="B7:E7"/>
    <mergeCell ref="B8:E8"/>
    <mergeCell ref="B9:E9"/>
    <mergeCell ref="A1:R1"/>
    <mergeCell ref="B2:R2"/>
    <mergeCell ref="B10:E10"/>
    <mergeCell ref="B11:E11"/>
  </mergeCells>
  <dataValidations count="3">
    <dataValidation type="list" allowBlank="1" showInputMessage="1" showErrorMessage="1" sqref="B5">
      <formula1>$A$51:$A$56</formula1>
    </dataValidation>
    <dataValidation type="list" allowBlank="1" showInputMessage="1" showErrorMessage="1" sqref="B11:E11">
      <formula1>$A$47:$A$49</formula1>
    </dataValidation>
    <dataValidation type="list" allowBlank="1" showInputMessage="1" showErrorMessage="1" sqref="B9:E9">
      <formula1>$A$43:$A$45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6"/>
  <sheetViews>
    <sheetView zoomScale="90" zoomScaleNormal="90" workbookViewId="0">
      <pane xSplit="1" topLeftCell="B1" activePane="topRight" state="frozenSplit"/>
      <selection pane="topRight" activeCell="E27" sqref="E27"/>
    </sheetView>
  </sheetViews>
  <sheetFormatPr defaultRowHeight="15" x14ac:dyDescent="0.25"/>
  <cols>
    <col min="1" max="1" width="32.85546875" customWidth="1"/>
    <col min="2" max="16" width="13.7109375" customWidth="1"/>
    <col min="17" max="17" width="12.85546875" customWidth="1"/>
  </cols>
  <sheetData>
    <row r="1" spans="1:17" ht="19.5" thickBot="1" x14ac:dyDescent="0.35">
      <c r="A1" s="20" t="s">
        <v>48</v>
      </c>
    </row>
    <row r="2" spans="1:17" ht="16.5" thickTop="1" thickBot="1" x14ac:dyDescent="0.3">
      <c r="A2" s="60" t="s">
        <v>45</v>
      </c>
      <c r="B2" s="61">
        <v>2005</v>
      </c>
      <c r="C2" s="62">
        <v>2006</v>
      </c>
      <c r="D2" s="62">
        <v>2007</v>
      </c>
      <c r="E2" s="62">
        <v>2008</v>
      </c>
      <c r="F2" s="62">
        <v>2009</v>
      </c>
      <c r="G2" s="62">
        <v>2010</v>
      </c>
      <c r="H2" s="62">
        <v>2011</v>
      </c>
      <c r="I2" s="62">
        <v>2012</v>
      </c>
      <c r="J2" s="62">
        <v>2013</v>
      </c>
      <c r="K2" s="62">
        <v>2014</v>
      </c>
      <c r="L2" s="62">
        <v>2015</v>
      </c>
      <c r="M2" s="62">
        <v>2016</v>
      </c>
      <c r="N2" s="62">
        <v>2017</v>
      </c>
      <c r="O2" s="62">
        <v>2018</v>
      </c>
      <c r="P2" s="63">
        <v>2019</v>
      </c>
      <c r="Q2" s="60" t="s">
        <v>3</v>
      </c>
    </row>
    <row r="3" spans="1:17" ht="19.5" customHeight="1" thickTop="1" x14ac:dyDescent="0.25">
      <c r="A3" s="201" t="s">
        <v>47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3"/>
    </row>
    <row r="4" spans="1:17" x14ac:dyDescent="0.25">
      <c r="A4" s="54" t="s">
        <v>3</v>
      </c>
      <c r="B4" s="47">
        <f>Kalkulacje!C34</f>
        <v>0</v>
      </c>
      <c r="C4" s="21">
        <f>Kalkulacje!D34</f>
        <v>0</v>
      </c>
      <c r="D4" s="21">
        <f>Kalkulacje!E34</f>
        <v>0</v>
      </c>
      <c r="E4" s="21">
        <f>Kalkulacje!F34</f>
        <v>0</v>
      </c>
      <c r="F4" s="21">
        <f>Kalkulacje!G34</f>
        <v>0</v>
      </c>
      <c r="G4" s="21">
        <f>Kalkulacje!H34</f>
        <v>0</v>
      </c>
      <c r="H4" s="21">
        <f>Kalkulacje!I34</f>
        <v>0</v>
      </c>
      <c r="I4" s="21">
        <f>Kalkulacje!J34</f>
        <v>0</v>
      </c>
      <c r="J4" s="21">
        <f>Kalkulacje!K34</f>
        <v>0</v>
      </c>
      <c r="K4" s="21">
        <f>Kalkulacje!L34</f>
        <v>0</v>
      </c>
      <c r="L4" s="21">
        <f>Kalkulacje!M34</f>
        <v>0</v>
      </c>
      <c r="M4" s="21">
        <f>Kalkulacje!N34</f>
        <v>0</v>
      </c>
      <c r="N4" s="22"/>
      <c r="O4" s="22"/>
      <c r="P4" s="34"/>
      <c r="Q4" s="42">
        <f>SUM(B4:P4)</f>
        <v>0</v>
      </c>
    </row>
    <row r="5" spans="1:17" x14ac:dyDescent="0.25">
      <c r="A5" s="55" t="s">
        <v>4</v>
      </c>
      <c r="B5" s="48">
        <v>2.1000000000000001E-2</v>
      </c>
      <c r="C5" s="23">
        <v>0.01</v>
      </c>
      <c r="D5" s="23">
        <v>2.5000000000000001E-2</v>
      </c>
      <c r="E5" s="23">
        <v>4.2000000000000003E-2</v>
      </c>
      <c r="F5" s="23">
        <v>3.5000000000000003E-2</v>
      </c>
      <c r="G5" s="23">
        <v>2.5999999999999999E-2</v>
      </c>
      <c r="H5" s="23">
        <v>4.2999999999999997E-2</v>
      </c>
      <c r="I5" s="23">
        <v>3.6999999999999998E-2</v>
      </c>
      <c r="J5" s="23">
        <v>8.9999999999999993E-3</v>
      </c>
      <c r="K5" s="23">
        <v>0</v>
      </c>
      <c r="L5" s="23">
        <v>-8.9999999999999993E-3</v>
      </c>
      <c r="M5" s="23">
        <v>0</v>
      </c>
      <c r="N5" s="26"/>
      <c r="O5" s="24"/>
      <c r="P5" s="35"/>
      <c r="Q5" s="43"/>
    </row>
    <row r="6" spans="1:17" ht="15.75" thickBot="1" x14ac:dyDescent="0.3">
      <c r="A6" s="56" t="s">
        <v>2</v>
      </c>
      <c r="B6" s="49">
        <f t="shared" ref="B6:J6" si="0">(1+B5)*C6</f>
        <v>1.2648944771261685</v>
      </c>
      <c r="C6" s="29">
        <f t="shared" si="0"/>
        <v>1.2388780383214189</v>
      </c>
      <c r="D6" s="29">
        <f t="shared" si="0"/>
        <v>1.2266119191301177</v>
      </c>
      <c r="E6" s="29">
        <f t="shared" si="0"/>
        <v>1.1966945552488955</v>
      </c>
      <c r="F6" s="29">
        <f t="shared" si="0"/>
        <v>1.148459266073796</v>
      </c>
      <c r="G6" s="29">
        <f t="shared" si="0"/>
        <v>1.1096224792983538</v>
      </c>
      <c r="H6" s="29">
        <f t="shared" si="0"/>
        <v>1.0815033911289997</v>
      </c>
      <c r="I6" s="29">
        <f t="shared" si="0"/>
        <v>1.0369160029999998</v>
      </c>
      <c r="J6" s="29">
        <f t="shared" si="0"/>
        <v>0.99991899999999989</v>
      </c>
      <c r="K6" s="29">
        <f>(1+K5)*L6</f>
        <v>0.99099999999999999</v>
      </c>
      <c r="L6" s="29">
        <f>(1+L5)*M6</f>
        <v>0.99099999999999999</v>
      </c>
      <c r="M6" s="29">
        <f>(1+M5)</f>
        <v>1</v>
      </c>
      <c r="N6" s="33"/>
      <c r="O6" s="25"/>
      <c r="P6" s="36"/>
      <c r="Q6" s="44"/>
    </row>
    <row r="7" spans="1:17" ht="15.75" thickTop="1" x14ac:dyDescent="0.25">
      <c r="A7" s="57" t="s">
        <v>42</v>
      </c>
      <c r="B7" s="50">
        <f>B4*B6</f>
        <v>0</v>
      </c>
      <c r="C7" s="30">
        <f t="shared" ref="C7:M7" si="1">C4*C6</f>
        <v>0</v>
      </c>
      <c r="D7" s="30">
        <f t="shared" si="1"/>
        <v>0</v>
      </c>
      <c r="E7" s="30">
        <f t="shared" si="1"/>
        <v>0</v>
      </c>
      <c r="F7" s="30">
        <f t="shared" si="1"/>
        <v>0</v>
      </c>
      <c r="G7" s="30">
        <f t="shared" si="1"/>
        <v>0</v>
      </c>
      <c r="H7" s="30">
        <f t="shared" si="1"/>
        <v>0</v>
      </c>
      <c r="I7" s="30">
        <f t="shared" si="1"/>
        <v>0</v>
      </c>
      <c r="J7" s="30">
        <f t="shared" si="1"/>
        <v>0</v>
      </c>
      <c r="K7" s="30">
        <f t="shared" si="1"/>
        <v>0</v>
      </c>
      <c r="L7" s="30">
        <f t="shared" si="1"/>
        <v>0</v>
      </c>
      <c r="M7" s="30">
        <f t="shared" si="1"/>
        <v>0</v>
      </c>
      <c r="N7" s="31"/>
      <c r="O7" s="32"/>
      <c r="P7" s="37"/>
      <c r="Q7" s="45">
        <f>SUM(B7:P7)</f>
        <v>0</v>
      </c>
    </row>
    <row r="8" spans="1:17" ht="15.75" customHeight="1" x14ac:dyDescent="0.25">
      <c r="A8" s="204" t="s">
        <v>46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6"/>
    </row>
    <row r="9" spans="1:17" x14ac:dyDescent="0.25">
      <c r="A9" s="58" t="s">
        <v>3</v>
      </c>
      <c r="B9" s="51"/>
      <c r="C9" s="24"/>
      <c r="D9" s="24"/>
      <c r="E9" s="24"/>
      <c r="F9" s="24"/>
      <c r="G9" s="24"/>
      <c r="H9" s="24"/>
      <c r="I9" s="24"/>
      <c r="J9" s="24"/>
      <c r="K9" s="24"/>
      <c r="L9" s="24"/>
      <c r="M9" s="21">
        <f>Kalkulacje!N38</f>
        <v>0</v>
      </c>
      <c r="N9" s="21">
        <f>Kalkulacje!O38</f>
        <v>0</v>
      </c>
      <c r="O9" s="21">
        <f>Kalkulacje!P38</f>
        <v>0</v>
      </c>
      <c r="P9" s="38">
        <f>Kalkulacje!Q38</f>
        <v>0</v>
      </c>
      <c r="Q9" s="42">
        <f>SUM(B9:P9)</f>
        <v>0</v>
      </c>
    </row>
    <row r="10" spans="1:17" x14ac:dyDescent="0.25">
      <c r="A10" s="55" t="s">
        <v>4</v>
      </c>
      <c r="B10" s="51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3">
        <v>0</v>
      </c>
      <c r="N10" s="23">
        <v>0.02</v>
      </c>
      <c r="O10" s="23">
        <v>1.6E-2</v>
      </c>
      <c r="P10" s="39">
        <v>0</v>
      </c>
      <c r="Q10" s="43"/>
    </row>
    <row r="11" spans="1:17" ht="15.75" thickBot="1" x14ac:dyDescent="0.3">
      <c r="A11" s="56" t="s">
        <v>2</v>
      </c>
      <c r="B11" s="52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9">
        <f>(1+M10)</f>
        <v>1</v>
      </c>
      <c r="N11" s="29">
        <f>(1+N10)</f>
        <v>1.02</v>
      </c>
      <c r="O11" s="29">
        <f>(1+O10)*N11</f>
        <v>1.0363200000000001</v>
      </c>
      <c r="P11" s="40">
        <f>(1+P10)*O11</f>
        <v>1.0363200000000001</v>
      </c>
      <c r="Q11" s="44"/>
    </row>
    <row r="12" spans="1:17" ht="16.5" thickTop="1" thickBot="1" x14ac:dyDescent="0.3">
      <c r="A12" s="59" t="s">
        <v>43</v>
      </c>
      <c r="B12" s="53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8">
        <f>M9</f>
        <v>0</v>
      </c>
      <c r="N12" s="28">
        <f t="shared" ref="N12:P12" si="2">N9/N11</f>
        <v>0</v>
      </c>
      <c r="O12" s="28">
        <f t="shared" si="2"/>
        <v>0</v>
      </c>
      <c r="P12" s="41">
        <f t="shared" si="2"/>
        <v>0</v>
      </c>
      <c r="Q12" s="46">
        <f>SUM(B12:P12)</f>
        <v>0</v>
      </c>
    </row>
    <row r="13" spans="1:17" ht="16.5" thickTop="1" thickBot="1" x14ac:dyDescent="0.3"/>
    <row r="14" spans="1:17" ht="16.5" thickTop="1" x14ac:dyDescent="0.25">
      <c r="A14" s="64" t="s">
        <v>44</v>
      </c>
      <c r="B14" s="2" t="e">
        <f>(Kalkulacje!H8-Kalkulacje!B48)*(Kalkulacje!B12+Kalkulacje!R19)</f>
        <v>#VALUE!</v>
      </c>
      <c r="C14" s="207" t="e">
        <f>IF(B15&gt;B14,"  skumulowane wsparcie przekracza maksymalną wartość pomocy publicznej","")</f>
        <v>#VALUE!</v>
      </c>
      <c r="D14" s="208"/>
      <c r="E14" s="208"/>
      <c r="F14" s="208"/>
      <c r="G14" s="208"/>
      <c r="H14" s="208"/>
      <c r="I14" s="208"/>
    </row>
    <row r="15" spans="1:17" ht="16.5" thickBot="1" x14ac:dyDescent="0.3">
      <c r="A15" s="65" t="s">
        <v>41</v>
      </c>
      <c r="B15" s="3">
        <f>Q7+Q12</f>
        <v>0</v>
      </c>
      <c r="C15" s="207"/>
      <c r="D15" s="208"/>
      <c r="E15" s="208"/>
      <c r="F15" s="208"/>
      <c r="G15" s="208"/>
      <c r="H15" s="208"/>
      <c r="I15" s="208"/>
    </row>
    <row r="16" spans="1:17" ht="15.75" thickTop="1" x14ac:dyDescent="0.25"/>
  </sheetData>
  <mergeCells count="3">
    <mergeCell ref="A3:Q3"/>
    <mergeCell ref="A8:Q8"/>
    <mergeCell ref="C14:I15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6"/>
  <sheetViews>
    <sheetView zoomScale="90" zoomScaleNormal="90" workbookViewId="0">
      <pane xSplit="1" topLeftCell="B1" activePane="topRight" state="frozenSplit"/>
      <selection pane="topRight" activeCell="E24" sqref="E24"/>
    </sheetView>
  </sheetViews>
  <sheetFormatPr defaultRowHeight="15" x14ac:dyDescent="0.25"/>
  <cols>
    <col min="1" max="1" width="32.85546875" customWidth="1"/>
    <col min="2" max="16" width="13.7109375" customWidth="1"/>
    <col min="17" max="17" width="12.85546875" customWidth="1"/>
  </cols>
  <sheetData>
    <row r="1" spans="1:17" ht="19.5" thickBot="1" x14ac:dyDescent="0.35">
      <c r="A1" s="20" t="s">
        <v>49</v>
      </c>
    </row>
    <row r="2" spans="1:17" ht="16.5" thickTop="1" thickBot="1" x14ac:dyDescent="0.3">
      <c r="A2" s="60" t="s">
        <v>45</v>
      </c>
      <c r="B2" s="61">
        <v>2005</v>
      </c>
      <c r="C2" s="62">
        <v>2006</v>
      </c>
      <c r="D2" s="62">
        <v>2007</v>
      </c>
      <c r="E2" s="62">
        <v>2008</v>
      </c>
      <c r="F2" s="62">
        <v>2009</v>
      </c>
      <c r="G2" s="62">
        <v>2010</v>
      </c>
      <c r="H2" s="62">
        <v>2011</v>
      </c>
      <c r="I2" s="62">
        <v>2012</v>
      </c>
      <c r="J2" s="62">
        <v>2013</v>
      </c>
      <c r="K2" s="62">
        <v>2014</v>
      </c>
      <c r="L2" s="62">
        <v>2015</v>
      </c>
      <c r="M2" s="62">
        <v>2016</v>
      </c>
      <c r="N2" s="62">
        <v>2017</v>
      </c>
      <c r="O2" s="62">
        <v>2018</v>
      </c>
      <c r="P2" s="63">
        <v>2019</v>
      </c>
      <c r="Q2" s="60" t="s">
        <v>3</v>
      </c>
    </row>
    <row r="3" spans="1:17" ht="19.5" customHeight="1" thickTop="1" x14ac:dyDescent="0.25">
      <c r="A3" s="201" t="s">
        <v>47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3"/>
    </row>
    <row r="4" spans="1:17" x14ac:dyDescent="0.25">
      <c r="A4" s="54" t="s">
        <v>3</v>
      </c>
      <c r="B4" s="47">
        <f>Kalkulacje!C34</f>
        <v>0</v>
      </c>
      <c r="C4" s="21">
        <f>Kalkulacje!D34</f>
        <v>0</v>
      </c>
      <c r="D4" s="21">
        <f>Kalkulacje!E34</f>
        <v>0</v>
      </c>
      <c r="E4" s="21">
        <f>Kalkulacje!F34</f>
        <v>0</v>
      </c>
      <c r="F4" s="21">
        <f>Kalkulacje!G34</f>
        <v>0</v>
      </c>
      <c r="G4" s="21">
        <f>Kalkulacje!H34</f>
        <v>0</v>
      </c>
      <c r="H4" s="21">
        <f>Kalkulacje!I34</f>
        <v>0</v>
      </c>
      <c r="I4" s="21">
        <f>Kalkulacje!J34</f>
        <v>0</v>
      </c>
      <c r="J4" s="21">
        <f>Kalkulacje!K34</f>
        <v>0</v>
      </c>
      <c r="K4" s="21">
        <f>Kalkulacje!L34</f>
        <v>0</v>
      </c>
      <c r="L4" s="21">
        <f>Kalkulacje!M34</f>
        <v>0</v>
      </c>
      <c r="M4" s="21">
        <f>Kalkulacje!N34</f>
        <v>0</v>
      </c>
      <c r="N4" s="21">
        <f>Kalkulacje!O34</f>
        <v>0</v>
      </c>
      <c r="O4" s="22"/>
      <c r="P4" s="34"/>
      <c r="Q4" s="42">
        <f>SUM(B4:P4)</f>
        <v>0</v>
      </c>
    </row>
    <row r="5" spans="1:17" x14ac:dyDescent="0.25">
      <c r="A5" s="55" t="s">
        <v>4</v>
      </c>
      <c r="B5" s="48">
        <v>2.1000000000000001E-2</v>
      </c>
      <c r="C5" s="23">
        <v>0.01</v>
      </c>
      <c r="D5" s="23">
        <v>2.5000000000000001E-2</v>
      </c>
      <c r="E5" s="23">
        <v>4.2000000000000003E-2</v>
      </c>
      <c r="F5" s="23">
        <v>3.5000000000000003E-2</v>
      </c>
      <c r="G5" s="23">
        <v>2.5999999999999999E-2</v>
      </c>
      <c r="H5" s="23">
        <v>4.2999999999999997E-2</v>
      </c>
      <c r="I5" s="23">
        <v>3.6999999999999998E-2</v>
      </c>
      <c r="J5" s="23">
        <v>8.9999999999999993E-3</v>
      </c>
      <c r="K5" s="23">
        <v>0</v>
      </c>
      <c r="L5" s="23">
        <v>-8.9999999999999993E-3</v>
      </c>
      <c r="M5" s="23">
        <v>-6.0000000000000001E-3</v>
      </c>
      <c r="N5" s="23">
        <v>0</v>
      </c>
      <c r="O5" s="24"/>
      <c r="P5" s="35"/>
      <c r="Q5" s="43"/>
    </row>
    <row r="6" spans="1:17" ht="15.75" thickBot="1" x14ac:dyDescent="0.3">
      <c r="A6" s="56" t="s">
        <v>2</v>
      </c>
      <c r="B6" s="49">
        <f t="shared" ref="B6:J6" si="0">(1+B5)*C6</f>
        <v>1.2573051102634121</v>
      </c>
      <c r="C6" s="29">
        <f t="shared" si="0"/>
        <v>1.2314447700914908</v>
      </c>
      <c r="D6" s="29">
        <f t="shared" si="0"/>
        <v>1.2192522476153373</v>
      </c>
      <c r="E6" s="29">
        <f t="shared" si="0"/>
        <v>1.1895143879174024</v>
      </c>
      <c r="F6" s="29">
        <f t="shared" si="0"/>
        <v>1.1415685104773534</v>
      </c>
      <c r="G6" s="29">
        <f t="shared" si="0"/>
        <v>1.1029647444225639</v>
      </c>
      <c r="H6" s="29">
        <f t="shared" si="0"/>
        <v>1.0750143707822259</v>
      </c>
      <c r="I6" s="29">
        <f t="shared" si="0"/>
        <v>1.0306945069819999</v>
      </c>
      <c r="J6" s="29">
        <f t="shared" si="0"/>
        <v>0.99391948599999991</v>
      </c>
      <c r="K6" s="29">
        <f>(1+K5)*L6</f>
        <v>0.98505399999999999</v>
      </c>
      <c r="L6" s="29">
        <f>(1+L5)*M6</f>
        <v>0.98505399999999999</v>
      </c>
      <c r="M6" s="1">
        <f>(1+M5)*N6</f>
        <v>0.99399999999999999</v>
      </c>
      <c r="N6" s="29">
        <f>(1+N5)</f>
        <v>1</v>
      </c>
      <c r="O6" s="25"/>
      <c r="P6" s="36"/>
      <c r="Q6" s="44"/>
    </row>
    <row r="7" spans="1:17" ht="15.75" thickTop="1" x14ac:dyDescent="0.25">
      <c r="A7" s="57" t="s">
        <v>42</v>
      </c>
      <c r="B7" s="50">
        <f>B4*B6</f>
        <v>0</v>
      </c>
      <c r="C7" s="30">
        <f t="shared" ref="C7:N7" si="1">C4*C6</f>
        <v>0</v>
      </c>
      <c r="D7" s="30">
        <f t="shared" si="1"/>
        <v>0</v>
      </c>
      <c r="E7" s="30">
        <f t="shared" si="1"/>
        <v>0</v>
      </c>
      <c r="F7" s="30">
        <f t="shared" si="1"/>
        <v>0</v>
      </c>
      <c r="G7" s="30">
        <f t="shared" si="1"/>
        <v>0</v>
      </c>
      <c r="H7" s="30">
        <f t="shared" si="1"/>
        <v>0</v>
      </c>
      <c r="I7" s="30">
        <f t="shared" si="1"/>
        <v>0</v>
      </c>
      <c r="J7" s="30">
        <f t="shared" si="1"/>
        <v>0</v>
      </c>
      <c r="K7" s="30">
        <f t="shared" si="1"/>
        <v>0</v>
      </c>
      <c r="L7" s="30">
        <f t="shared" si="1"/>
        <v>0</v>
      </c>
      <c r="M7" s="30">
        <f t="shared" si="1"/>
        <v>0</v>
      </c>
      <c r="N7" s="30">
        <f t="shared" si="1"/>
        <v>0</v>
      </c>
      <c r="O7" s="32"/>
      <c r="P7" s="37"/>
      <c r="Q7" s="45">
        <f>SUM(B7:P7)</f>
        <v>0</v>
      </c>
    </row>
    <row r="8" spans="1:17" ht="15.75" customHeight="1" x14ac:dyDescent="0.25">
      <c r="A8" s="204" t="s">
        <v>46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6"/>
    </row>
    <row r="9" spans="1:17" x14ac:dyDescent="0.25">
      <c r="A9" s="58" t="s">
        <v>3</v>
      </c>
      <c r="B9" s="51"/>
      <c r="C9" s="24"/>
      <c r="D9" s="24"/>
      <c r="E9" s="24"/>
      <c r="F9" s="24"/>
      <c r="G9" s="24"/>
      <c r="H9" s="24"/>
      <c r="I9" s="24"/>
      <c r="J9" s="24"/>
      <c r="K9" s="24"/>
      <c r="L9" s="24"/>
      <c r="M9" s="22"/>
      <c r="N9" s="21">
        <f>Kalkulacje!O38</f>
        <v>0</v>
      </c>
      <c r="O9" s="21">
        <f>Kalkulacje!P38</f>
        <v>0</v>
      </c>
      <c r="P9" s="38">
        <f>Kalkulacje!Q38</f>
        <v>0</v>
      </c>
      <c r="Q9" s="42">
        <f>SUM(B9:P9)</f>
        <v>0</v>
      </c>
    </row>
    <row r="10" spans="1:17" x14ac:dyDescent="0.25">
      <c r="A10" s="55" t="s">
        <v>4</v>
      </c>
      <c r="B10" s="51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6"/>
      <c r="N10" s="23">
        <v>0</v>
      </c>
      <c r="O10" s="23">
        <v>1.6E-2</v>
      </c>
      <c r="P10" s="39">
        <v>0</v>
      </c>
      <c r="Q10" s="43"/>
    </row>
    <row r="11" spans="1:17" ht="15.75" thickBot="1" x14ac:dyDescent="0.3">
      <c r="A11" s="56" t="s">
        <v>2</v>
      </c>
      <c r="B11" s="52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33"/>
      <c r="N11" s="29">
        <f>(1+N10)</f>
        <v>1</v>
      </c>
      <c r="O11" s="29">
        <f>(1+O10)*N11</f>
        <v>1.016</v>
      </c>
      <c r="P11" s="40">
        <f>(1+P10)*O11</f>
        <v>1.016</v>
      </c>
      <c r="Q11" s="44"/>
    </row>
    <row r="12" spans="1:17" ht="16.5" thickTop="1" thickBot="1" x14ac:dyDescent="0.3">
      <c r="A12" s="59" t="s">
        <v>43</v>
      </c>
      <c r="B12" s="53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66"/>
      <c r="N12" s="28">
        <f t="shared" ref="N12:P12" si="2">N9/N11</f>
        <v>0</v>
      </c>
      <c r="O12" s="28">
        <f t="shared" si="2"/>
        <v>0</v>
      </c>
      <c r="P12" s="41">
        <f t="shared" si="2"/>
        <v>0</v>
      </c>
      <c r="Q12" s="46">
        <f>SUM(B12:P12)</f>
        <v>0</v>
      </c>
    </row>
    <row r="13" spans="1:17" ht="16.5" thickTop="1" thickBot="1" x14ac:dyDescent="0.3"/>
    <row r="14" spans="1:17" ht="16.5" thickTop="1" x14ac:dyDescent="0.25">
      <c r="A14" s="64" t="s">
        <v>44</v>
      </c>
      <c r="B14" s="2" t="e">
        <f>(Kalkulacje!H8-Kalkulacje!B49)*(Kalkulacje!B12+Kalkulacje!R19)</f>
        <v>#VALUE!</v>
      </c>
      <c r="C14" s="207" t="e">
        <f>IF(B15&gt;B14,"  skumulowane wsparcie przekracza maksymalną wartość pomocy publicznej","")</f>
        <v>#VALUE!</v>
      </c>
      <c r="D14" s="208"/>
      <c r="E14" s="208"/>
      <c r="F14" s="208"/>
      <c r="G14" s="208"/>
      <c r="H14" s="208"/>
      <c r="I14" s="208"/>
    </row>
    <row r="15" spans="1:17" ht="16.5" thickBot="1" x14ac:dyDescent="0.3">
      <c r="A15" s="65" t="s">
        <v>41</v>
      </c>
      <c r="B15" s="3">
        <f>Q7+Q12</f>
        <v>0</v>
      </c>
      <c r="C15" s="207"/>
      <c r="D15" s="208"/>
      <c r="E15" s="208"/>
      <c r="F15" s="208"/>
      <c r="G15" s="208"/>
      <c r="H15" s="208"/>
      <c r="I15" s="208"/>
    </row>
    <row r="16" spans="1:17" ht="15.75" thickTop="1" x14ac:dyDescent="0.25"/>
  </sheetData>
  <mergeCells count="3">
    <mergeCell ref="A3:Q3"/>
    <mergeCell ref="A8:Q8"/>
    <mergeCell ref="C14:I15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Kalkulacje</vt:lpstr>
      <vt:lpstr>Rozl 2016</vt:lpstr>
      <vt:lpstr>Rozl 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Bartoszewski</dc:creator>
  <cp:lastModifiedBy>Paweł Bartoszewski</cp:lastModifiedBy>
  <dcterms:created xsi:type="dcterms:W3CDTF">2016-10-21T09:25:16Z</dcterms:created>
  <dcterms:modified xsi:type="dcterms:W3CDTF">2019-03-20T09:36:21Z</dcterms:modified>
</cp:coreProperties>
</file>